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hegendo\repos\ses-portal\static\download\2025\"/>
    </mc:Choice>
  </mc:AlternateContent>
  <xr:revisionPtr revIDLastSave="0" documentId="13_ncr:1_{EFE8F081-9474-461B-9438-FB81A8D22D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RT_ATFM_YY" sheetId="1" r:id="rId1"/>
    <sheet name="ERT_ATFM_MM" sheetId="2" r:id="rId2"/>
    <sheet name="ERT_ATFM_FAB" sheetId="3" r:id="rId3"/>
    <sheet name="ERT_ATFM_LOC" sheetId="4" r:id="rId4"/>
    <sheet name="Change Lo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A4" i="4"/>
  <c r="D2" i="4"/>
  <c r="B2" i="4"/>
  <c r="F1" i="4"/>
  <c r="E15" i="3"/>
  <c r="E14" i="3"/>
  <c r="E13" i="3"/>
  <c r="E12" i="3"/>
  <c r="E11" i="3"/>
  <c r="E10" i="3"/>
  <c r="E9" i="3"/>
  <c r="E8" i="3"/>
  <c r="E7" i="3"/>
  <c r="E6" i="3"/>
  <c r="F6" i="3" s="1"/>
  <c r="A4" i="3"/>
  <c r="D2" i="3"/>
  <c r="B2" i="3"/>
  <c r="F1" i="3"/>
  <c r="E89" i="2"/>
  <c r="B89" i="2"/>
  <c r="E88" i="2"/>
  <c r="B88" i="2"/>
  <c r="E87" i="2"/>
  <c r="B87" i="2"/>
  <c r="E86" i="2"/>
  <c r="B86" i="2"/>
  <c r="E85" i="2"/>
  <c r="B85" i="2"/>
  <c r="E84" i="2"/>
  <c r="B84" i="2"/>
  <c r="E83" i="2"/>
  <c r="B83" i="2"/>
  <c r="E82" i="2"/>
  <c r="B82" i="2"/>
  <c r="E81" i="2"/>
  <c r="B81" i="2"/>
  <c r="E80" i="2"/>
  <c r="B80" i="2"/>
  <c r="E79" i="2"/>
  <c r="B79" i="2"/>
  <c r="E78" i="2"/>
  <c r="B78" i="2"/>
  <c r="E77" i="2"/>
  <c r="B77" i="2"/>
  <c r="E76" i="2"/>
  <c r="B76" i="2"/>
  <c r="E75" i="2"/>
  <c r="B75" i="2"/>
  <c r="E74" i="2"/>
  <c r="B74" i="2"/>
  <c r="E73" i="2"/>
  <c r="B73" i="2"/>
  <c r="E72" i="2"/>
  <c r="B72" i="2"/>
  <c r="E71" i="2"/>
  <c r="B71" i="2"/>
  <c r="E70" i="2"/>
  <c r="B70" i="2"/>
  <c r="E69" i="2"/>
  <c r="B69" i="2"/>
  <c r="E68" i="2"/>
  <c r="B68" i="2"/>
  <c r="E67" i="2"/>
  <c r="B67" i="2"/>
  <c r="E66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D2" i="2"/>
  <c r="B2" i="2"/>
  <c r="F1" i="2"/>
  <c r="C12" i="1"/>
  <c r="G12" i="1" s="1"/>
  <c r="C11" i="1"/>
  <c r="G11" i="1" s="1"/>
  <c r="C10" i="1"/>
  <c r="G10" i="1" s="1"/>
  <c r="G9" i="1"/>
  <c r="C9" i="1"/>
  <c r="C8" i="1"/>
  <c r="G8" i="1" s="1"/>
  <c r="C7" i="1"/>
  <c r="G7" i="1" s="1"/>
  <c r="C6" i="1"/>
  <c r="G6" i="1" s="1"/>
  <c r="F1" i="1"/>
</calcChain>
</file>

<file path=xl/sharedStrings.xml><?xml version="1.0" encoding="utf-8"?>
<sst xmlns="http://schemas.openxmlformats.org/spreadsheetml/2006/main" count="232" uniqueCount="171">
  <si>
    <t>Data source</t>
  </si>
  <si>
    <t>EUROCONTROL - PRU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</si>
  <si>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</si>
  <si>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</si>
  <si>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</si>
  <si>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</si>
  <si>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</si>
  <si>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</si>
  <si>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</si>
  <si>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 xml:space="preserve">  </t>
  </si>
  <si>
    <t>Period: JAN-DEC</t>
  </si>
  <si>
    <t>SES Area (RP4)</t>
  </si>
  <si>
    <t>Area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</si>
  <si>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</si>
  <si>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</si>
  <si>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</si>
  <si>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</si>
  <si>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</si>
  <si>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</si>
  <si>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% of flights with en-route ATFM delay greater than 15 min</t>
  </si>
  <si>
    <t>SES area (RP3)</t>
  </si>
  <si>
    <t>2019</t>
  </si>
  <si>
    <t>2020</t>
  </si>
  <si>
    <t>2021</t>
  </si>
  <si>
    <t>2022</t>
  </si>
  <si>
    <t>2023</t>
  </si>
  <si>
    <t xml:space="preserve">2024 </t>
  </si>
  <si>
    <t>SES area (RP4)</t>
  </si>
  <si>
    <t>2025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</si>
  <si>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</si>
  <si>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</si>
  <si>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</si>
  <si>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</si>
  <si>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</si>
  <si>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</si>
  <si>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</si>
  <si>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</si>
  <si>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</si>
  <si>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</si>
  <si>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</si>
  <si>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</si>
  <si>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</si>
  <si>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</si>
  <si>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</si>
  <si>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</si>
  <si>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</si>
  <si>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</si>
  <si>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</si>
  <si>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</si>
  <si>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</si>
  <si>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</si>
  <si>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</si>
  <si>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</si>
  <si>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</si>
  <si>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</si>
  <si>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</si>
  <si>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</si>
  <si>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</si>
  <si>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</si>
  <si>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</si>
  <si>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</si>
  <si>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</si>
  <si>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</si>
  <si>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</si>
  <si>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</si>
  <si>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</si>
  <si>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</si>
  <si>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</si>
  <si>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</si>
  <si>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</si>
  <si>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</si>
  <si>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</si>
  <si>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</si>
  <si>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</si>
  <si>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</si>
  <si>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</si>
  <si>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</si>
  <si>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</si>
  <si>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</si>
  <si>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</si>
  <si>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</si>
  <si>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</si>
  <si>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</si>
  <si>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</si>
  <si>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</si>
  <si>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</si>
  <si>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</si>
  <si>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</si>
  <si>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</si>
  <si>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</si>
  <si>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</si>
  <si>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</si>
  <si>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</si>
  <si>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</si>
  <si>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</si>
  <si>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</si>
  <si>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</si>
  <si>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</si>
  <si>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</si>
  <si>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</si>
  <si>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</si>
  <si>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</si>
  <si>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</si>
  <si>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</si>
  <si>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</si>
  <si>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</si>
  <si>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</si>
  <si>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</si>
  <si>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</si>
  <si>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</si>
  <si>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</si>
  <si>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</si>
  <si>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</si>
  <si>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</si>
  <si>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</si>
  <si>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</si>
  <si>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Full Year</t>
  </si>
  <si>
    <t>FAB_ANSB</t>
  </si>
  <si>
    <t>FAB (based on ANSP)</t>
  </si>
  <si>
    <t>Plan [2025]</t>
  </si>
  <si>
    <t>FLTS [TOT]</t>
  </si>
  <si>
    <t>En-route ATFM delay [min.]</t>
  </si>
  <si>
    <t>Actual [2025]</t>
  </si>
  <si>
    <t>[act. vs. plan]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</si>
  <si>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</si>
  <si>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</si>
  <si>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</si>
  <si>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</si>
  <si>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</si>
  <si>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</si>
  <si>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</si>
  <si>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</si>
  <si>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</si>
  <si>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 xml:space="preserve">     </t>
  </si>
  <si>
    <t>Entity</t>
  </si>
  <si>
    <t>AirNav Ireland</t>
  </si>
  <si>
    <t>ANS CR</t>
  </si>
  <si>
    <t>Austro Control</t>
  </si>
  <si>
    <t>Avinor</t>
  </si>
  <si>
    <t>BULATSA</t>
  </si>
  <si>
    <t>Croatia Control</t>
  </si>
  <si>
    <t>DCAC Cyprus</t>
  </si>
  <si>
    <t>DFS</t>
  </si>
  <si>
    <t>DSNA</t>
  </si>
  <si>
    <t>EANS</t>
  </si>
  <si>
    <t>ENAIRE</t>
  </si>
  <si>
    <t>ENAV</t>
  </si>
  <si>
    <t>Fintraffic ANS</t>
  </si>
  <si>
    <t>HASP</t>
  </si>
  <si>
    <t>HungaroControl (EC)</t>
  </si>
  <si>
    <t>LFV</t>
  </si>
  <si>
    <t>LGS</t>
  </si>
  <si>
    <t>LPS</t>
  </si>
  <si>
    <t>LVNL</t>
  </si>
  <si>
    <t>Maastricht UAC</t>
  </si>
  <si>
    <t>MATS</t>
  </si>
  <si>
    <t>NAV Portugal (Continental)</t>
  </si>
  <si>
    <t>NAVIAIR</t>
  </si>
  <si>
    <t>Oro navigacija</t>
  </si>
  <si>
    <t>PANSA</t>
  </si>
  <si>
    <t>ROMATSA</t>
  </si>
  <si>
    <t>skeyes</t>
  </si>
  <si>
    <t>Skyguide</t>
  </si>
  <si>
    <t>Slovenia Control</t>
  </si>
  <si>
    <t>Change date</t>
  </si>
  <si>
    <t>Period</t>
  </si>
  <si>
    <t>Comment</t>
  </si>
  <si>
    <t>UK</t>
  </si>
  <si>
    <t>UK removed from SES area</t>
  </si>
  <si>
    <t>All</t>
  </si>
  <si>
    <t>Post ops data 2025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</si>
</sst>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&quot; &quot;mmm&quot; &quot;yyyy"/>
    <numFmt numFmtId="165" formatCode="m/d/yyyy"/>
    <numFmt numFmtId="166" formatCode="d\ mmm\ yyyy"/>
    <numFmt numFmtId="167" formatCode="d\ mmm\.\ yyyy"/>
  </numFmts>
  <fonts count="21" x14ac:knownFonts="1">
    <font>
      <sz val="10"/>
      <color rgb="FF000000"/>
      <name val="Arial"/>
    </font>
    <font>
      <b/>
      <sz val="9"/>
      <color rgb="FF396EA2"/>
      <name val="Calibri"/>
    </font>
    <font>
      <sz val="9"/>
      <color rgb="FF396EA2"/>
      <name val="Calibri"/>
    </font>
    <font>
      <u/>
      <sz val="9"/>
      <color rgb="FF396EA2"/>
      <name val="Calibri"/>
    </font>
    <font>
      <sz val="9"/>
      <color rgb="FFC00000"/>
      <name val="Calibri"/>
    </font>
    <font>
      <u/>
      <sz val="9"/>
      <color rgb="FF396EA2"/>
      <name val="Calibri"/>
    </font>
    <font>
      <sz val="9"/>
      <color rgb="FF000000"/>
      <name val="Calibri"/>
    </font>
    <font>
      <b/>
      <sz val="8"/>
      <color rgb="FFC00000"/>
      <name val="Calibri"/>
    </font>
    <font>
      <sz val="10"/>
      <name val="Calibri"/>
    </font>
    <font>
      <sz val="9"/>
      <color rgb="FFF3F3F3"/>
      <name val="Calibri"/>
    </font>
    <font>
      <sz val="9"/>
      <name val="Calibri"/>
    </font>
    <font>
      <sz val="9"/>
      <color rgb="FF396EA2"/>
      <name val="Arial"/>
    </font>
    <font>
      <u/>
      <sz val="9"/>
      <color rgb="FF396EA2"/>
      <name val="Calibri"/>
    </font>
    <font>
      <u/>
      <sz val="9"/>
      <color rgb="FF396EA2"/>
      <name val="Arial"/>
    </font>
    <font>
      <sz val="9"/>
      <color rgb="FF000000"/>
      <name val="Arial"/>
    </font>
    <font>
      <b/>
      <sz val="8"/>
      <color rgb="FFC00000"/>
      <name val="Arial"/>
    </font>
    <font>
      <sz val="10"/>
      <name val="Arial"/>
    </font>
    <font>
      <sz val="8"/>
      <color rgb="FFF3F3F3"/>
      <name val="Calibri"/>
    </font>
    <font>
      <sz val="9"/>
      <name val="Arial"/>
    </font>
    <font>
      <b/>
      <sz val="10"/>
      <color rgb="FF396EA2"/>
      <name val="Calibri"/>
    </font>
    <font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1" xfId="0" applyFont="1" applyFill="1" applyBorder="1"/>
    <xf numFmtId="49" fontId="2" fillId="3" borderId="2" xfId="0" applyNumberFormat="1" applyFont="1" applyFill="1" applyBorder="1"/>
    <xf numFmtId="0" fontId="1" fillId="2" borderId="3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4" xfId="0" applyFont="1" applyFill="1" applyBorder="1"/>
    <xf numFmtId="166" fontId="4" fillId="0" borderId="5" xfId="0" applyNumberFormat="1" applyFont="1" applyBorder="1" applyAlignment="1">
      <alignment horizontal="left"/>
    </xf>
    <xf numFmtId="0" fontId="1" fillId="2" borderId="6" xfId="0" applyFont="1" applyFill="1" applyBorder="1"/>
    <xf numFmtId="167" fontId="2" fillId="3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wrapText="1"/>
    </xf>
    <xf numFmtId="49" fontId="6" fillId="3" borderId="8" xfId="0" applyNumberFormat="1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7" fillId="3" borderId="9" xfId="0" applyFont="1" applyFill="1" applyBorder="1" applyAlignment="1">
      <alignment horizontal="center" vertical="center"/>
    </xf>
    <xf numFmtId="0" fontId="8" fillId="0" borderId="0" xfId="0" applyFont="1"/>
    <xf numFmtId="0" fontId="7" fillId="3" borderId="0" xfId="0" applyFont="1" applyFill="1" applyAlignment="1">
      <alignment horizontal="center" vertical="center"/>
    </xf>
    <xf numFmtId="49" fontId="9" fillId="4" borderId="10" xfId="0" applyNumberFormat="1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49" fontId="6" fillId="3" borderId="13" xfId="0" applyNumberFormat="1" applyFont="1" applyFill="1" applyBorder="1" applyAlignment="1">
      <alignment horizontal="center" wrapText="1"/>
    </xf>
    <xf numFmtId="4" fontId="6" fillId="5" borderId="14" xfId="0" applyNumberFormat="1" applyFont="1" applyFill="1" applyBorder="1" applyAlignment="1">
      <alignment vertical="center"/>
    </xf>
    <xf numFmtId="3" fontId="6" fillId="3" borderId="15" xfId="0" applyNumberFormat="1" applyFont="1" applyFill="1" applyBorder="1" applyAlignment="1">
      <alignment wrapText="1"/>
    </xf>
    <xf numFmtId="3" fontId="6" fillId="3" borderId="14" xfId="0" applyNumberFormat="1" applyFont="1" applyFill="1" applyBorder="1" applyAlignment="1">
      <alignment wrapText="1"/>
    </xf>
    <xf numFmtId="2" fontId="6" fillId="3" borderId="14" xfId="0" applyNumberFormat="1" applyFont="1" applyFill="1" applyBorder="1" applyAlignment="1">
      <alignment vertical="center"/>
    </xf>
    <xf numFmtId="10" fontId="8" fillId="0" borderId="0" xfId="0" applyNumberFormat="1" applyFont="1"/>
    <xf numFmtId="49" fontId="6" fillId="3" borderId="0" xfId="0" applyNumberFormat="1" applyFont="1" applyFill="1" applyAlignment="1">
      <alignment horizontal="center" wrapText="1"/>
    </xf>
    <xf numFmtId="3" fontId="6" fillId="3" borderId="0" xfId="0" applyNumberFormat="1" applyFont="1" applyFill="1" applyAlignment="1">
      <alignment wrapText="1"/>
    </xf>
    <xf numFmtId="49" fontId="11" fillId="3" borderId="1" xfId="0" applyNumberFormat="1" applyFont="1" applyFill="1" applyBorder="1"/>
    <xf numFmtId="0" fontId="1" fillId="2" borderId="16" xfId="0" applyFont="1" applyFill="1" applyBorder="1"/>
    <xf numFmtId="164" fontId="11" fillId="3" borderId="1" xfId="0" applyNumberFormat="1" applyFont="1" applyFill="1" applyBorder="1" applyAlignment="1">
      <alignment horizontal="left"/>
    </xf>
    <xf numFmtId="165" fontId="12" fillId="3" borderId="1" xfId="0" applyNumberFormat="1" applyFont="1" applyFill="1" applyBorder="1" applyAlignment="1">
      <alignment horizontal="left"/>
    </xf>
    <xf numFmtId="0" fontId="1" fillId="2" borderId="5" xfId="0" applyFont="1" applyFill="1" applyBorder="1"/>
    <xf numFmtId="166" fontId="4" fillId="3" borderId="5" xfId="0" applyNumberFormat="1" applyFont="1" applyFill="1" applyBorder="1" applyAlignment="1">
      <alignment horizontal="left"/>
    </xf>
    <xf numFmtId="167" fontId="2" fillId="3" borderId="6" xfId="0" applyNumberFormat="1" applyFont="1" applyFill="1" applyBorder="1"/>
    <xf numFmtId="0" fontId="1" fillId="2" borderId="5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4" fillId="3" borderId="2" xfId="0" applyFont="1" applyFill="1" applyBorder="1" applyAlignment="1">
      <alignment wrapText="1"/>
    </xf>
    <xf numFmtId="0" fontId="15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wrapText="1"/>
    </xf>
    <xf numFmtId="0" fontId="17" fillId="4" borderId="11" xfId="0" applyFont="1" applyFill="1" applyBorder="1" applyAlignment="1">
      <alignment horizontal="center" vertical="center" wrapText="1"/>
    </xf>
    <xf numFmtId="49" fontId="18" fillId="3" borderId="11" xfId="0" applyNumberFormat="1" applyFont="1" applyFill="1" applyBorder="1" applyAlignment="1">
      <alignment horizontal="right" wrapText="1"/>
    </xf>
    <xf numFmtId="4" fontId="6" fillId="5" borderId="18" xfId="0" applyNumberFormat="1" applyFont="1" applyFill="1" applyBorder="1" applyAlignment="1">
      <alignment vertical="center"/>
    </xf>
    <xf numFmtId="3" fontId="10" fillId="3" borderId="19" xfId="0" applyNumberFormat="1" applyFont="1" applyFill="1" applyBorder="1" applyAlignment="1">
      <alignment wrapText="1"/>
    </xf>
    <xf numFmtId="3" fontId="6" fillId="3" borderId="19" xfId="0" applyNumberFormat="1" applyFont="1" applyFill="1" applyBorder="1" applyAlignment="1">
      <alignment wrapText="1"/>
    </xf>
    <xf numFmtId="2" fontId="6" fillId="5" borderId="18" xfId="0" applyNumberFormat="1" applyFont="1" applyFill="1" applyBorder="1" applyAlignment="1">
      <alignment horizontal="right"/>
    </xf>
    <xf numFmtId="3" fontId="14" fillId="3" borderId="18" xfId="0" applyNumberFormat="1" applyFont="1" applyFill="1" applyBorder="1" applyAlignment="1">
      <alignment horizontal="right"/>
    </xf>
    <xf numFmtId="3" fontId="10" fillId="3" borderId="14" xfId="0" applyNumberFormat="1" applyFont="1" applyFill="1" applyBorder="1" applyAlignment="1">
      <alignment wrapText="1"/>
    </xf>
    <xf numFmtId="2" fontId="14" fillId="5" borderId="18" xfId="0" applyNumberFormat="1" applyFont="1" applyFill="1" applyBorder="1" applyAlignment="1">
      <alignment horizontal="right"/>
    </xf>
    <xf numFmtId="4" fontId="6" fillId="5" borderId="20" xfId="0" applyNumberFormat="1" applyFont="1" applyFill="1" applyBorder="1" applyAlignment="1">
      <alignment vertical="center"/>
    </xf>
    <xf numFmtId="3" fontId="6" fillId="3" borderId="20" xfId="0" applyNumberFormat="1" applyFont="1" applyFill="1" applyBorder="1" applyAlignment="1">
      <alignment wrapText="1"/>
    </xf>
    <xf numFmtId="2" fontId="6" fillId="5" borderId="21" xfId="0" applyNumberFormat="1" applyFont="1" applyFill="1" applyBorder="1" applyAlignment="1">
      <alignment horizontal="right"/>
    </xf>
    <xf numFmtId="2" fontId="6" fillId="5" borderId="19" xfId="0" applyNumberFormat="1" applyFont="1" applyFill="1" applyBorder="1" applyAlignment="1">
      <alignment horizontal="right"/>
    </xf>
    <xf numFmtId="3" fontId="14" fillId="3" borderId="19" xfId="0" applyNumberFormat="1" applyFont="1" applyFill="1" applyBorder="1" applyAlignment="1">
      <alignment wrapText="1"/>
    </xf>
    <xf numFmtId="3" fontId="14" fillId="3" borderId="14" xfId="0" applyNumberFormat="1" applyFont="1" applyFill="1" applyBorder="1" applyAlignment="1">
      <alignment wrapText="1"/>
    </xf>
    <xf numFmtId="3" fontId="14" fillId="3" borderId="20" xfId="0" applyNumberFormat="1" applyFont="1" applyFill="1" applyBorder="1" applyAlignment="1">
      <alignment wrapText="1"/>
    </xf>
    <xf numFmtId="3" fontId="14" fillId="3" borderId="18" xfId="0" applyNumberFormat="1" applyFont="1" applyFill="1" applyBorder="1" applyAlignment="1">
      <alignment wrapText="1"/>
    </xf>
    <xf numFmtId="4" fontId="6" fillId="5" borderId="21" xfId="0" applyNumberFormat="1" applyFont="1" applyFill="1" applyBorder="1" applyAlignment="1">
      <alignment vertical="center"/>
    </xf>
    <xf numFmtId="0" fontId="16" fillId="0" borderId="0" xfId="0" applyFont="1"/>
    <xf numFmtId="49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167" fontId="2" fillId="3" borderId="6" xfId="0" applyNumberFormat="1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20" fillId="3" borderId="1" xfId="0" applyFont="1" applyFill="1" applyBorder="1" applyAlignment="1">
      <alignment wrapText="1"/>
    </xf>
    <xf numFmtId="0" fontId="7" fillId="3" borderId="9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/>
    </xf>
    <xf numFmtId="2" fontId="6" fillId="3" borderId="11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right" vertical="center"/>
    </xf>
    <xf numFmtId="0" fontId="6" fillId="3" borderId="20" xfId="0" applyFont="1" applyFill="1" applyBorder="1" applyAlignment="1">
      <alignment vertical="center"/>
    </xf>
    <xf numFmtId="2" fontId="6" fillId="5" borderId="1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2" fontId="6" fillId="3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right" vertical="center"/>
    </xf>
    <xf numFmtId="2" fontId="6" fillId="5" borderId="0" xfId="0" applyNumberFormat="1" applyFont="1" applyFill="1" applyAlignment="1">
      <alignment horizontal="center" vertical="center"/>
    </xf>
    <xf numFmtId="0" fontId="9" fillId="4" borderId="0" xfId="0" applyFont="1" applyFill="1"/>
    <xf numFmtId="164" fontId="10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left" wrapText="1"/>
    </xf>
    <xf numFmtId="0" fontId="16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2"/>
  <sheetViews>
    <sheetView tabSelected="1" workbookViewId="0">
      <selection activeCell="J10" sqref="J10"/>
    </sheetView>
  </sheetViews>
  <sheetFormatPr defaultColWidth="15.109375" defaultRowHeight="15" customHeight="1" x14ac:dyDescent="0.25"/>
  <cols>
    <col min="1" max="1" width="11.44140625" customWidth="1"/>
    <col min="2" max="2" width="15.109375" customWidth="1"/>
    <col min="3" max="3" width="9.109375" customWidth="1"/>
    <col min="4" max="4" width="10.44140625" customWidth="1"/>
    <col min="5" max="5" width="13" customWidth="1"/>
    <col min="6" max="6" width="11.44140625" customWidth="1"/>
    <col min="7" max="7" width="10.44140625" customWidth="1"/>
    <col min="8" max="8" width="20.33203125" customWidth="1"/>
  </cols>
  <sheetData>
    <row r="1" spans="1:9" ht="12" customHeight="1" x14ac:dyDescent="0.25">
      <c r="A1" s="1" t="s">
        <v>0</v>
      </c>
      <c r="B1" s="2" t="s">
        <v>1</v>
      </c>
      <c r="C1" s="3" t="s">
        <v>2</v>
      </c>
      <c r="D1" s="4">
        <v>42005</v>
      </c>
      <c r="E1" s="5" t="s">
        <v>3</v>
      </c>
      <c r="F1" s="6" t="str">
        <f>HYPERLINK("https://www.eurocontrol.int/prudata/dashboard/metadata/minutes-of-en-route-atfm-delay-per-flight-ses-rp2/","En route ATFM delay")</f>
        <v>En route ATFM delay</v>
      </c>
      <c r="G1" s="7"/>
      <c r="H1" s="8" t="s">
        <v>4</v>
      </c>
    </row>
    <row r="2" spans="1:9" ht="12" customHeight="1" x14ac:dyDescent="0.25">
      <c r="A2" s="9" t="s">
        <v>5</v>
      </c>
      <c r="B2" s="10">
        <v>46155</v>
      </c>
      <c r="C2" s="11" t="s">
        <v>6</v>
      </c>
      <c r="D2" s="12">
        <v>46022</v>
      </c>
      <c r="E2" s="13" t="s">
        <v>7</v>
      </c>
      <c r="F2" s="14" t="s">
        <v>8</v>
      </c>
      <c r="G2" s="15"/>
      <c r="H2" s="8" t="s">
        <v>4</v>
      </c>
      <c r="I2" t="s">
        <v>4</v>
      </c>
    </row>
    <row r="3" spans="1:9" ht="12" customHeight="1" x14ac:dyDescent="0.25">
      <c r="A3" s="16"/>
      <c r="B3" s="17"/>
      <c r="C3" s="18"/>
      <c r="D3" s="18"/>
      <c r="E3" s="16" t="s">
        <v>9</v>
      </c>
      <c r="F3" s="16" t="s">
        <v>4</v>
      </c>
      <c r="G3" s="19" t="s">
        <v>4</v>
      </c>
      <c r="H3" s="20" t="s">
        <v>4</v>
      </c>
    </row>
    <row r="4" spans="1:9" ht="13.5" customHeight="1" x14ac:dyDescent="0.3">
      <c r="A4" s="21" t="s">
        <v>10</v>
      </c>
      <c r="B4" s="21" t="s">
        <v>11</v>
      </c>
      <c r="C4" s="22"/>
      <c r="D4" s="21" t="s">
        <v>4</v>
      </c>
      <c r="E4" s="21" t="s">
        <v>4</v>
      </c>
      <c r="F4" s="21" t="s">
        <v>4</v>
      </c>
      <c r="G4" s="23" t="s">
        <v>4</v>
      </c>
      <c r="H4" s="23" t="s">
        <v>4</v>
      </c>
    </row>
    <row r="5" spans="1:9" ht="12" customHeight="1" x14ac:dyDescent="0.25">
      <c r="A5" s="24" t="s">
        <v>12</v>
      </c>
      <c r="B5" s="24" t="s">
        <v>13</v>
      </c>
      <c r="C5" s="25" t="s">
        <v>14</v>
      </c>
      <c r="D5" s="26" t="s">
        <v>15</v>
      </c>
      <c r="E5" s="25" t="s">
        <v>16</v>
      </c>
      <c r="F5" s="25" t="s">
        <v>17</v>
      </c>
      <c r="G5" s="25" t="s">
        <v>18</v>
      </c>
      <c r="H5" s="25" t="s">
        <v>19</v>
      </c>
    </row>
    <row r="6" spans="1:9" ht="12" customHeight="1" x14ac:dyDescent="0.3">
      <c r="A6" s="27" t="s">
        <v>20</v>
      </c>
      <c r="B6" s="28" t="s">
        <v>21</v>
      </c>
      <c r="C6" s="29">
        <f t="shared" ref="C6:C12" si="0">E6/D6</f>
        <v>1.6799925024683067</v>
      </c>
      <c r="D6" s="30">
        <v>9933936</v>
      </c>
      <c r="E6" s="31">
        <v>16688938</v>
      </c>
      <c r="F6" s="32"/>
      <c r="G6" s="29">
        <f t="shared" ref="G6:G12" si="1">C6-F6</f>
        <v>1.6799925024683067</v>
      </c>
      <c r="H6" s="33">
        <v>3.9399999999999998E-2</v>
      </c>
    </row>
    <row r="7" spans="1:9" ht="12" customHeight="1" x14ac:dyDescent="0.3">
      <c r="A7" s="27" t="s">
        <v>20</v>
      </c>
      <c r="B7" s="28" t="s">
        <v>22</v>
      </c>
      <c r="C7" s="29">
        <f t="shared" si="0"/>
        <v>0.35701133227537762</v>
      </c>
      <c r="D7" s="30">
        <v>4433708</v>
      </c>
      <c r="E7" s="31">
        <v>1582884</v>
      </c>
      <c r="F7" s="32">
        <v>0.9</v>
      </c>
      <c r="G7" s="29">
        <f t="shared" si="1"/>
        <v>-0.5429886677246224</v>
      </c>
      <c r="H7" s="33">
        <v>7.1999999999999998E-3</v>
      </c>
    </row>
    <row r="8" spans="1:9" ht="12" customHeight="1" x14ac:dyDescent="0.3">
      <c r="A8" s="27" t="s">
        <v>20</v>
      </c>
      <c r="B8" s="28" t="s">
        <v>23</v>
      </c>
      <c r="C8" s="29">
        <f t="shared" si="0"/>
        <v>0.3248504189730978</v>
      </c>
      <c r="D8" s="30">
        <v>5471115</v>
      </c>
      <c r="E8" s="31">
        <v>1777294</v>
      </c>
      <c r="F8" s="32">
        <v>0.35</v>
      </c>
      <c r="G8" s="29">
        <f t="shared" si="1"/>
        <v>-2.5149581026902179E-2</v>
      </c>
      <c r="H8" s="33">
        <v>7.1000000000000004E-3</v>
      </c>
    </row>
    <row r="9" spans="1:9" ht="12" customHeight="1" x14ac:dyDescent="0.3">
      <c r="A9" s="27" t="s">
        <v>20</v>
      </c>
      <c r="B9" s="28" t="s">
        <v>24</v>
      </c>
      <c r="C9" s="29">
        <f t="shared" si="0"/>
        <v>1.6942783014498974</v>
      </c>
      <c r="D9" s="30">
        <v>8302587</v>
      </c>
      <c r="E9" s="31">
        <v>14066893</v>
      </c>
      <c r="F9" s="32">
        <v>0.5</v>
      </c>
      <c r="G9" s="29">
        <f t="shared" si="1"/>
        <v>1.1942783014498974</v>
      </c>
      <c r="H9" s="33">
        <v>3.95E-2</v>
      </c>
    </row>
    <row r="10" spans="1:9" ht="12" customHeight="1" x14ac:dyDescent="0.3">
      <c r="A10" s="27" t="s">
        <v>20</v>
      </c>
      <c r="B10" s="28" t="s">
        <v>25</v>
      </c>
      <c r="C10" s="29">
        <f t="shared" si="0"/>
        <v>1.8444939504623201</v>
      </c>
      <c r="D10" s="30">
        <v>9074991</v>
      </c>
      <c r="E10" s="31">
        <v>16738766</v>
      </c>
      <c r="F10" s="32">
        <v>0.5</v>
      </c>
      <c r="G10" s="29">
        <f t="shared" si="1"/>
        <v>1.3444939504623201</v>
      </c>
      <c r="H10" s="33">
        <v>4.2099999999999999E-2</v>
      </c>
    </row>
    <row r="11" spans="1:9" ht="12" customHeight="1" x14ac:dyDescent="0.3">
      <c r="A11" s="27" t="s">
        <v>20</v>
      </c>
      <c r="B11" s="28" t="s">
        <v>26</v>
      </c>
      <c r="C11" s="29">
        <f t="shared" si="0"/>
        <v>2.1868456456830176</v>
      </c>
      <c r="D11" s="30">
        <v>9546147</v>
      </c>
      <c r="E11" s="31">
        <v>20875950</v>
      </c>
      <c r="F11" s="32">
        <v>0.5</v>
      </c>
      <c r="G11" s="29">
        <f t="shared" si="1"/>
        <v>1.6868456456830176</v>
      </c>
      <c r="H11" s="33">
        <v>4.9599999999999998E-2</v>
      </c>
    </row>
    <row r="12" spans="1:9" ht="12" customHeight="1" x14ac:dyDescent="0.3">
      <c r="A12" s="27" t="s">
        <v>27</v>
      </c>
      <c r="B12" s="34" t="s">
        <v>28</v>
      </c>
      <c r="C12" s="29">
        <f t="shared" si="0"/>
        <v>1.6428093169315794</v>
      </c>
      <c r="D12" s="35">
        <v>9947218</v>
      </c>
      <c r="E12" s="35">
        <v>16341382.407949511</v>
      </c>
      <c r="F12" s="32">
        <v>0.9</v>
      </c>
      <c r="G12" s="29">
        <f t="shared" si="1"/>
        <v>0.74280931693157937</v>
      </c>
      <c r="H12" s="33">
        <v>3.6799999999999999E-2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89"/>
  <sheetViews>
    <sheetView workbookViewId="0">
      <pane ySplit="5" topLeftCell="A39" activePane="bottomLeft" state="frozen"/>
      <selection pane="bottomLeft" activeCell="D78" sqref="D78:D89"/>
    </sheetView>
  </sheetViews>
  <sheetFormatPr defaultColWidth="15.109375" defaultRowHeight="15" customHeight="1" x14ac:dyDescent="0.25"/>
  <cols>
    <col min="1" max="1" width="15.33203125" customWidth="1"/>
    <col min="2" max="2" width="16.6640625" customWidth="1"/>
    <col min="3" max="3" width="14.44140625" customWidth="1"/>
    <col min="4" max="4" width="12.44140625" customWidth="1"/>
    <col min="5" max="5" width="9.109375" customWidth="1"/>
    <col min="6" max="6" width="8.33203125" customWidth="1"/>
    <col min="7" max="7" width="8" customWidth="1"/>
  </cols>
  <sheetData>
    <row r="1" spans="1:7" ht="12" customHeight="1" x14ac:dyDescent="0.25">
      <c r="A1" s="1" t="s">
        <v>0</v>
      </c>
      <c r="B1" s="36" t="s">
        <v>1</v>
      </c>
      <c r="C1" s="37" t="s">
        <v>2</v>
      </c>
      <c r="D1" s="38">
        <v>43466</v>
      </c>
      <c r="E1" s="5" t="s">
        <v>3</v>
      </c>
      <c r="F1" s="39" t="str">
        <f>HYPERLINK("https://www.eurocontrol.int/prudata/dashboard/metadata/minutes-of-en-route-atfm-delay-per-flight-ses-rp2/","En route ATFM delay")</f>
        <v>En route ATFM delay</v>
      </c>
      <c r="G1" s="7"/>
    </row>
    <row r="2" spans="1:7" ht="12" customHeight="1" x14ac:dyDescent="0.25">
      <c r="A2" s="40" t="s">
        <v>5</v>
      </c>
      <c r="B2" s="41">
        <f>ERT_ATFM_YY!B2</f>
        <v>46155</v>
      </c>
      <c r="C2" s="11" t="s">
        <v>6</v>
      </c>
      <c r="D2" s="42">
        <f>ERT_ATFM_YY!D2</f>
        <v>46022</v>
      </c>
      <c r="E2" s="43" t="s">
        <v>7</v>
      </c>
      <c r="F2" s="44" t="s">
        <v>8</v>
      </c>
      <c r="G2" s="15"/>
    </row>
    <row r="3" spans="1:7" ht="13.5" customHeight="1" x14ac:dyDescent="0.25">
      <c r="A3" s="45"/>
      <c r="B3" s="45"/>
      <c r="C3" s="45"/>
      <c r="D3" s="45"/>
      <c r="E3" s="45"/>
      <c r="F3" s="45"/>
      <c r="G3" s="45"/>
    </row>
    <row r="4" spans="1:7" ht="12" customHeight="1" x14ac:dyDescent="0.25">
      <c r="A4" s="46" t="s">
        <v>11</v>
      </c>
      <c r="B4" s="47"/>
      <c r="C4" s="47"/>
      <c r="D4" s="47" t="s">
        <v>4</v>
      </c>
      <c r="E4" s="89" t="s">
        <v>4</v>
      </c>
      <c r="F4" s="90"/>
    </row>
    <row r="5" spans="1:7" ht="51" customHeight="1" x14ac:dyDescent="0.25">
      <c r="A5" s="48" t="s">
        <v>29</v>
      </c>
      <c r="B5" s="48" t="s">
        <v>14</v>
      </c>
      <c r="C5" s="48" t="s">
        <v>15</v>
      </c>
      <c r="D5" s="48" t="s">
        <v>16</v>
      </c>
      <c r="E5" s="48" t="s">
        <v>30</v>
      </c>
      <c r="F5" s="48" t="s">
        <v>31</v>
      </c>
    </row>
    <row r="6" spans="1:7" ht="12" customHeight="1" x14ac:dyDescent="0.25">
      <c r="A6" s="49" t="s">
        <v>32</v>
      </c>
      <c r="B6" s="50">
        <f t="shared" ref="B6:B89" si="0">D6/C6</f>
        <v>0.40413443337262045</v>
      </c>
      <c r="C6" s="51">
        <v>699975</v>
      </c>
      <c r="D6" s="52">
        <v>282884</v>
      </c>
      <c r="E6" s="53"/>
      <c r="F6" s="54"/>
    </row>
    <row r="7" spans="1:7" ht="12" customHeight="1" x14ac:dyDescent="0.25">
      <c r="A7" s="49" t="s">
        <v>33</v>
      </c>
      <c r="B7" s="29">
        <f t="shared" si="0"/>
        <v>0.49336442248207535</v>
      </c>
      <c r="C7" s="55">
        <v>657893</v>
      </c>
      <c r="D7" s="31">
        <v>324581</v>
      </c>
      <c r="E7" s="53"/>
      <c r="F7" s="54"/>
    </row>
    <row r="8" spans="1:7" ht="12" customHeight="1" x14ac:dyDescent="0.25">
      <c r="A8" s="49" t="s">
        <v>34</v>
      </c>
      <c r="B8" s="29">
        <f t="shared" si="0"/>
        <v>1.0127833372243564</v>
      </c>
      <c r="C8" s="55">
        <v>753872</v>
      </c>
      <c r="D8" s="31">
        <v>763509</v>
      </c>
      <c r="E8" s="53"/>
      <c r="F8" s="54"/>
    </row>
    <row r="9" spans="1:7" ht="12" customHeight="1" x14ac:dyDescent="0.25">
      <c r="A9" s="49" t="s">
        <v>35</v>
      </c>
      <c r="B9" s="29">
        <f t="shared" si="0"/>
        <v>1.148831510941708</v>
      </c>
      <c r="C9" s="31">
        <v>815412</v>
      </c>
      <c r="D9" s="31">
        <v>936771</v>
      </c>
      <c r="E9" s="53"/>
      <c r="F9" s="54"/>
    </row>
    <row r="10" spans="1:7" ht="12" customHeight="1" x14ac:dyDescent="0.25">
      <c r="A10" s="49" t="s">
        <v>36</v>
      </c>
      <c r="B10" s="29">
        <f t="shared" si="0"/>
        <v>1.9143184623125329</v>
      </c>
      <c r="C10" s="31">
        <v>886422</v>
      </c>
      <c r="D10" s="31">
        <v>1696894</v>
      </c>
      <c r="E10" s="53"/>
      <c r="F10" s="54"/>
    </row>
    <row r="11" spans="1:7" ht="12" customHeight="1" x14ac:dyDescent="0.25">
      <c r="A11" s="49" t="s">
        <v>37</v>
      </c>
      <c r="B11" s="29">
        <f t="shared" si="0"/>
        <v>2.9889360241551852</v>
      </c>
      <c r="C11" s="31">
        <v>932305</v>
      </c>
      <c r="D11" s="31">
        <v>2786600</v>
      </c>
      <c r="E11" s="53"/>
      <c r="F11" s="54"/>
    </row>
    <row r="12" spans="1:7" ht="12" customHeight="1" x14ac:dyDescent="0.25">
      <c r="A12" s="49" t="s">
        <v>38</v>
      </c>
      <c r="B12" s="29">
        <f t="shared" si="0"/>
        <v>3.3690785428991372</v>
      </c>
      <c r="C12" s="31">
        <v>982444</v>
      </c>
      <c r="D12" s="31">
        <v>3309931</v>
      </c>
      <c r="E12" s="56" t="s">
        <v>4</v>
      </c>
      <c r="F12" s="54"/>
    </row>
    <row r="13" spans="1:7" ht="12" customHeight="1" x14ac:dyDescent="0.25">
      <c r="A13" s="49" t="s">
        <v>39</v>
      </c>
      <c r="B13" s="29">
        <f t="shared" si="0"/>
        <v>2.8083660394782406</v>
      </c>
      <c r="C13" s="31">
        <v>970256</v>
      </c>
      <c r="D13" s="31">
        <v>2724834</v>
      </c>
      <c r="E13" s="53"/>
      <c r="F13" s="54"/>
    </row>
    <row r="14" spans="1:7" ht="12" customHeight="1" x14ac:dyDescent="0.25">
      <c r="A14" s="49" t="s">
        <v>40</v>
      </c>
      <c r="B14" s="29">
        <f t="shared" si="0"/>
        <v>1.8958066775273994</v>
      </c>
      <c r="C14" s="31">
        <v>932411</v>
      </c>
      <c r="D14" s="31">
        <v>1767671</v>
      </c>
      <c r="E14" s="53"/>
      <c r="F14" s="54"/>
    </row>
    <row r="15" spans="1:7" ht="12" customHeight="1" x14ac:dyDescent="0.25">
      <c r="A15" s="49" t="s">
        <v>41</v>
      </c>
      <c r="B15" s="29">
        <f t="shared" si="0"/>
        <v>1.04959899458887</v>
      </c>
      <c r="C15" s="31">
        <v>880038</v>
      </c>
      <c r="D15" s="31">
        <v>923687</v>
      </c>
      <c r="E15" s="53"/>
      <c r="F15" s="54"/>
    </row>
    <row r="16" spans="1:7" ht="12" customHeight="1" x14ac:dyDescent="0.25">
      <c r="A16" s="49" t="s">
        <v>42</v>
      </c>
      <c r="B16" s="29">
        <f t="shared" si="0"/>
        <v>0.35158999950936759</v>
      </c>
      <c r="C16" s="31">
        <v>713365</v>
      </c>
      <c r="D16" s="31">
        <v>250812</v>
      </c>
      <c r="E16" s="53"/>
      <c r="F16" s="54"/>
    </row>
    <row r="17" spans="1:6" ht="12" customHeight="1" x14ac:dyDescent="0.25">
      <c r="A17" s="49" t="s">
        <v>43</v>
      </c>
      <c r="B17" s="57">
        <f t="shared" si="0"/>
        <v>1.2976859753390562</v>
      </c>
      <c r="C17" s="58">
        <v>709543</v>
      </c>
      <c r="D17" s="58">
        <v>920764</v>
      </c>
      <c r="E17" s="59"/>
      <c r="F17" s="54"/>
    </row>
    <row r="18" spans="1:6" ht="12" customHeight="1" x14ac:dyDescent="0.25">
      <c r="A18" s="49" t="s">
        <v>44</v>
      </c>
      <c r="B18" s="50">
        <f t="shared" si="0"/>
        <v>0.51795466489957265</v>
      </c>
      <c r="C18" s="52">
        <v>700208</v>
      </c>
      <c r="D18" s="52">
        <v>362676</v>
      </c>
      <c r="E18" s="60"/>
      <c r="F18" s="61"/>
    </row>
    <row r="19" spans="1:6" ht="12" customHeight="1" x14ac:dyDescent="0.25">
      <c r="A19" s="49" t="s">
        <v>45</v>
      </c>
      <c r="B19" s="29">
        <f t="shared" si="0"/>
        <v>0.85783558905367807</v>
      </c>
      <c r="C19" s="31">
        <v>666306</v>
      </c>
      <c r="D19" s="31">
        <v>571581</v>
      </c>
      <c r="E19" s="29"/>
      <c r="F19" s="62"/>
    </row>
    <row r="20" spans="1:6" ht="12" customHeight="1" x14ac:dyDescent="0.25">
      <c r="A20" s="49" t="s">
        <v>46</v>
      </c>
      <c r="B20" s="29">
        <f t="shared" si="0"/>
        <v>1.3744255356590913</v>
      </c>
      <c r="C20" s="31">
        <v>443239</v>
      </c>
      <c r="D20" s="31">
        <v>609199</v>
      </c>
      <c r="E20" s="29"/>
      <c r="F20" s="62"/>
    </row>
    <row r="21" spans="1:6" ht="12" customHeight="1" x14ac:dyDescent="0.25">
      <c r="A21" s="49" t="s">
        <v>47</v>
      </c>
      <c r="B21" s="29">
        <f t="shared" si="0"/>
        <v>1.553583395950529E-3</v>
      </c>
      <c r="C21" s="31">
        <v>98482</v>
      </c>
      <c r="D21" s="31">
        <v>153</v>
      </c>
      <c r="E21" s="29"/>
      <c r="F21" s="62"/>
    </row>
    <row r="22" spans="1:6" ht="12" customHeight="1" x14ac:dyDescent="0.25">
      <c r="A22" s="49" t="s">
        <v>48</v>
      </c>
      <c r="B22" s="29">
        <f t="shared" si="0"/>
        <v>2.4193863591948406E-2</v>
      </c>
      <c r="C22" s="31">
        <v>127925</v>
      </c>
      <c r="D22" s="31">
        <v>3095</v>
      </c>
      <c r="E22" s="29"/>
      <c r="F22" s="62"/>
    </row>
    <row r="23" spans="1:6" ht="12" customHeight="1" x14ac:dyDescent="0.25">
      <c r="A23" s="49" t="s">
        <v>49</v>
      </c>
      <c r="B23" s="29">
        <f t="shared" si="0"/>
        <v>1.5802810650124122E-2</v>
      </c>
      <c r="C23" s="31">
        <v>193763</v>
      </c>
      <c r="D23" s="31">
        <v>3062</v>
      </c>
      <c r="E23" s="29"/>
      <c r="F23" s="62"/>
    </row>
    <row r="24" spans="1:6" ht="12" customHeight="1" x14ac:dyDescent="0.25">
      <c r="A24" s="49" t="s">
        <v>50</v>
      </c>
      <c r="B24" s="29">
        <f t="shared" si="0"/>
        <v>1.8359723934829673E-2</v>
      </c>
      <c r="C24" s="31">
        <v>388459</v>
      </c>
      <c r="D24" s="31">
        <v>7132</v>
      </c>
      <c r="E24" s="29"/>
      <c r="F24" s="62"/>
    </row>
    <row r="25" spans="1:6" ht="12" customHeight="1" x14ac:dyDescent="0.25">
      <c r="A25" s="49" t="s">
        <v>51</v>
      </c>
      <c r="B25" s="29">
        <f t="shared" si="0"/>
        <v>1.7362811829682301E-2</v>
      </c>
      <c r="C25" s="31">
        <v>473656</v>
      </c>
      <c r="D25" s="31">
        <v>8224</v>
      </c>
      <c r="E25" s="29"/>
      <c r="F25" s="62"/>
    </row>
    <row r="26" spans="1:6" ht="12" customHeight="1" x14ac:dyDescent="0.25">
      <c r="A26" s="49" t="s">
        <v>52</v>
      </c>
      <c r="B26" s="29">
        <f t="shared" si="0"/>
        <v>7.3480579116145806E-3</v>
      </c>
      <c r="C26" s="31">
        <v>421608</v>
      </c>
      <c r="D26" s="31">
        <v>3098</v>
      </c>
      <c r="E26" s="29"/>
      <c r="F26" s="62"/>
    </row>
    <row r="27" spans="1:6" ht="12" customHeight="1" x14ac:dyDescent="0.25">
      <c r="A27" s="49" t="s">
        <v>53</v>
      </c>
      <c r="B27" s="29">
        <f t="shared" si="0"/>
        <v>2.5412838399247659E-2</v>
      </c>
      <c r="C27" s="31">
        <v>374299</v>
      </c>
      <c r="D27" s="31">
        <v>9512</v>
      </c>
      <c r="E27" s="29"/>
      <c r="F27" s="62"/>
    </row>
    <row r="28" spans="1:6" ht="12" customHeight="1" x14ac:dyDescent="0.25">
      <c r="A28" s="49" t="s">
        <v>54</v>
      </c>
      <c r="B28" s="29">
        <f t="shared" si="0"/>
        <v>1.3314260977583708E-2</v>
      </c>
      <c r="C28" s="31">
        <v>265655</v>
      </c>
      <c r="D28" s="31">
        <v>3537</v>
      </c>
      <c r="E28" s="29"/>
      <c r="F28" s="62"/>
    </row>
    <row r="29" spans="1:6" ht="12" customHeight="1" x14ac:dyDescent="0.25">
      <c r="A29" s="49" t="s">
        <v>55</v>
      </c>
      <c r="B29" s="57">
        <f t="shared" si="0"/>
        <v>5.7656332557442132E-3</v>
      </c>
      <c r="C29" s="58">
        <v>280108</v>
      </c>
      <c r="D29" s="58">
        <v>1615</v>
      </c>
      <c r="E29" s="57"/>
      <c r="F29" s="63"/>
    </row>
    <row r="30" spans="1:6" ht="12" customHeight="1" x14ac:dyDescent="0.25">
      <c r="A30" s="49" t="s">
        <v>56</v>
      </c>
      <c r="B30" s="50">
        <f t="shared" si="0"/>
        <v>2.0864069981065554E-2</v>
      </c>
      <c r="C30" s="52">
        <v>248753</v>
      </c>
      <c r="D30" s="52">
        <v>5190</v>
      </c>
      <c r="E30" s="60"/>
      <c r="F30" s="64"/>
    </row>
    <row r="31" spans="1:6" ht="12" customHeight="1" x14ac:dyDescent="0.25">
      <c r="A31" s="49" t="s">
        <v>57</v>
      </c>
      <c r="B31" s="29">
        <f t="shared" si="0"/>
        <v>3.280494922376561E-2</v>
      </c>
      <c r="C31" s="31">
        <v>214175</v>
      </c>
      <c r="D31" s="31">
        <v>7026</v>
      </c>
      <c r="E31" s="29"/>
      <c r="F31" s="62"/>
    </row>
    <row r="32" spans="1:6" ht="12" customHeight="1" x14ac:dyDescent="0.25">
      <c r="A32" s="49" t="s">
        <v>58</v>
      </c>
      <c r="B32" s="50">
        <f t="shared" si="0"/>
        <v>2.5935838090534222E-2</v>
      </c>
      <c r="C32" s="31">
        <v>261183</v>
      </c>
      <c r="D32" s="31">
        <v>6774</v>
      </c>
      <c r="E32" s="29"/>
      <c r="F32" s="62"/>
    </row>
    <row r="33" spans="1:6" ht="12" customHeight="1" x14ac:dyDescent="0.25">
      <c r="A33" s="49" t="s">
        <v>59</v>
      </c>
      <c r="B33" s="50">
        <f t="shared" si="0"/>
        <v>1.5488644610836742E-2</v>
      </c>
      <c r="C33" s="31">
        <v>282465</v>
      </c>
      <c r="D33" s="31">
        <v>4375</v>
      </c>
      <c r="E33" s="29"/>
      <c r="F33" s="62"/>
    </row>
    <row r="34" spans="1:6" ht="12" customHeight="1" x14ac:dyDescent="0.25">
      <c r="A34" s="49" t="s">
        <v>60</v>
      </c>
      <c r="B34" s="50">
        <f t="shared" si="0"/>
        <v>2.3152785727914519E-2</v>
      </c>
      <c r="C34" s="31">
        <v>335424</v>
      </c>
      <c r="D34" s="31">
        <v>7766</v>
      </c>
      <c r="E34" s="29"/>
      <c r="F34" s="62"/>
    </row>
    <row r="35" spans="1:6" ht="12" customHeight="1" x14ac:dyDescent="0.25">
      <c r="A35" s="49" t="s">
        <v>61</v>
      </c>
      <c r="B35" s="50">
        <f t="shared" si="0"/>
        <v>6.7794959426615967E-2</v>
      </c>
      <c r="C35" s="31">
        <v>451774</v>
      </c>
      <c r="D35" s="31">
        <v>30628</v>
      </c>
      <c r="E35" s="29"/>
      <c r="F35" s="62"/>
    </row>
    <row r="36" spans="1:6" ht="12" customHeight="1" x14ac:dyDescent="0.25">
      <c r="A36" s="49" t="s">
        <v>62</v>
      </c>
      <c r="B36" s="50">
        <f t="shared" si="0"/>
        <v>0.74514769684262971</v>
      </c>
      <c r="C36" s="31">
        <v>626249</v>
      </c>
      <c r="D36" s="31">
        <v>466648</v>
      </c>
      <c r="E36" s="29"/>
      <c r="F36" s="62"/>
    </row>
    <row r="37" spans="1:6" ht="12" customHeight="1" x14ac:dyDescent="0.25">
      <c r="A37" s="49" t="s">
        <v>63</v>
      </c>
      <c r="B37" s="50">
        <f t="shared" si="0"/>
        <v>0.74539196009014774</v>
      </c>
      <c r="C37" s="31">
        <v>673117</v>
      </c>
      <c r="D37" s="31">
        <v>501736</v>
      </c>
      <c r="E37" s="29"/>
      <c r="F37" s="62"/>
    </row>
    <row r="38" spans="1:6" ht="12" customHeight="1" x14ac:dyDescent="0.25">
      <c r="A38" s="49" t="s">
        <v>64</v>
      </c>
      <c r="B38" s="50">
        <f t="shared" si="0"/>
        <v>0.48313499312092406</v>
      </c>
      <c r="C38" s="31">
        <v>643255</v>
      </c>
      <c r="D38" s="31">
        <v>310779</v>
      </c>
      <c r="E38" s="29"/>
      <c r="F38" s="62"/>
    </row>
    <row r="39" spans="1:6" ht="12" customHeight="1" x14ac:dyDescent="0.25">
      <c r="A39" s="49" t="s">
        <v>65</v>
      </c>
      <c r="B39" s="50">
        <f t="shared" si="0"/>
        <v>0.33387331367762857</v>
      </c>
      <c r="C39" s="31">
        <v>634591</v>
      </c>
      <c r="D39" s="31">
        <v>211873</v>
      </c>
      <c r="E39" s="29"/>
      <c r="F39" s="62"/>
    </row>
    <row r="40" spans="1:6" ht="12" customHeight="1" x14ac:dyDescent="0.25">
      <c r="A40" s="49" t="s">
        <v>66</v>
      </c>
      <c r="B40" s="50">
        <f t="shared" si="0"/>
        <v>0.11394297921288309</v>
      </c>
      <c r="C40" s="31">
        <v>547695</v>
      </c>
      <c r="D40" s="31">
        <v>62406</v>
      </c>
      <c r="E40" s="29"/>
      <c r="F40" s="62"/>
    </row>
    <row r="41" spans="1:6" ht="12" customHeight="1" x14ac:dyDescent="0.25">
      <c r="A41" s="49" t="s">
        <v>67</v>
      </c>
      <c r="B41" s="65">
        <f t="shared" si="0"/>
        <v>0.29341604607971267</v>
      </c>
      <c r="C41" s="58">
        <v>552434</v>
      </c>
      <c r="D41" s="58">
        <v>162093</v>
      </c>
      <c r="E41" s="29"/>
      <c r="F41" s="62"/>
    </row>
    <row r="42" spans="1:6" ht="12" customHeight="1" x14ac:dyDescent="0.25">
      <c r="A42" s="49" t="s">
        <v>68</v>
      </c>
      <c r="B42" s="50">
        <f t="shared" si="0"/>
        <v>0.16591088781704016</v>
      </c>
      <c r="C42" s="52">
        <v>478094</v>
      </c>
      <c r="D42" s="52">
        <v>79321</v>
      </c>
      <c r="E42" s="60"/>
      <c r="F42" s="61">
        <v>1</v>
      </c>
    </row>
    <row r="43" spans="1:6" ht="12" customHeight="1" x14ac:dyDescent="0.25">
      <c r="A43" s="49" t="s">
        <v>69</v>
      </c>
      <c r="B43" s="29">
        <f t="shared" si="0"/>
        <v>0.17788603579415449</v>
      </c>
      <c r="C43" s="31">
        <v>463707</v>
      </c>
      <c r="D43" s="31">
        <v>82487</v>
      </c>
      <c r="E43" s="29"/>
      <c r="F43" s="62">
        <v>1</v>
      </c>
    </row>
    <row r="44" spans="1:6" ht="12" customHeight="1" x14ac:dyDescent="0.25">
      <c r="A44" s="49" t="s">
        <v>70</v>
      </c>
      <c r="B44" s="29">
        <f t="shared" si="0"/>
        <v>0.27773967645660008</v>
      </c>
      <c r="C44" s="31">
        <v>580324</v>
      </c>
      <c r="D44" s="31">
        <v>161179</v>
      </c>
      <c r="E44" s="29"/>
      <c r="F44" s="62">
        <v>1</v>
      </c>
    </row>
    <row r="45" spans="1:6" ht="12" customHeight="1" x14ac:dyDescent="0.25">
      <c r="A45" s="49" t="s">
        <v>71</v>
      </c>
      <c r="B45" s="29">
        <f t="shared" si="0"/>
        <v>1.1368512543661835</v>
      </c>
      <c r="C45" s="31">
        <v>675361</v>
      </c>
      <c r="D45" s="31">
        <v>767785</v>
      </c>
      <c r="E45" s="29"/>
      <c r="F45" s="62">
        <v>1</v>
      </c>
    </row>
    <row r="46" spans="1:6" ht="12" customHeight="1" x14ac:dyDescent="0.25">
      <c r="A46" s="49" t="s">
        <v>72</v>
      </c>
      <c r="B46" s="29">
        <f t="shared" si="0"/>
        <v>1.848473428758926</v>
      </c>
      <c r="C46" s="31">
        <v>769535</v>
      </c>
      <c r="D46" s="31">
        <v>1422465</v>
      </c>
      <c r="E46" s="29"/>
      <c r="F46" s="62">
        <v>1</v>
      </c>
    </row>
    <row r="47" spans="1:6" ht="12" customHeight="1" x14ac:dyDescent="0.25">
      <c r="A47" s="49" t="s">
        <v>73</v>
      </c>
      <c r="B47" s="29">
        <f t="shared" si="0"/>
        <v>3.602802493803273</v>
      </c>
      <c r="C47" s="31">
        <v>807281</v>
      </c>
      <c r="D47" s="31">
        <v>2908474</v>
      </c>
      <c r="E47" s="29"/>
      <c r="F47" s="62">
        <v>1</v>
      </c>
    </row>
    <row r="48" spans="1:6" ht="12" customHeight="1" x14ac:dyDescent="0.25">
      <c r="A48" s="49" t="s">
        <v>74</v>
      </c>
      <c r="B48" s="29">
        <f t="shared" si="0"/>
        <v>3.2801056473703754</v>
      </c>
      <c r="C48" s="31">
        <v>856434</v>
      </c>
      <c r="D48" s="31">
        <v>2809194</v>
      </c>
      <c r="E48" s="29"/>
      <c r="F48" s="62">
        <v>1</v>
      </c>
    </row>
    <row r="49" spans="1:6" ht="12" customHeight="1" x14ac:dyDescent="0.25">
      <c r="A49" s="49" t="s">
        <v>75</v>
      </c>
      <c r="B49" s="29">
        <f t="shared" si="0"/>
        <v>2.53386784207036</v>
      </c>
      <c r="C49" s="31">
        <v>853494</v>
      </c>
      <c r="D49" s="31">
        <v>2162641</v>
      </c>
      <c r="E49" s="29"/>
      <c r="F49" s="62">
        <v>1</v>
      </c>
    </row>
    <row r="50" spans="1:6" ht="12" customHeight="1" x14ac:dyDescent="0.25">
      <c r="A50" s="49" t="s">
        <v>76</v>
      </c>
      <c r="B50" s="29">
        <f t="shared" si="0"/>
        <v>2.4916998152227374</v>
      </c>
      <c r="C50" s="31">
        <v>811247</v>
      </c>
      <c r="D50" s="31">
        <v>2021384</v>
      </c>
      <c r="E50" s="29"/>
      <c r="F50" s="62">
        <v>1</v>
      </c>
    </row>
    <row r="51" spans="1:6" ht="12" customHeight="1" x14ac:dyDescent="0.25">
      <c r="A51" s="49" t="s">
        <v>77</v>
      </c>
      <c r="B51" s="29">
        <f t="shared" si="0"/>
        <v>1.2197621859663359</v>
      </c>
      <c r="C51" s="31">
        <v>773882</v>
      </c>
      <c r="D51" s="31">
        <v>943952</v>
      </c>
      <c r="E51" s="29"/>
      <c r="F51" s="62">
        <v>1</v>
      </c>
    </row>
    <row r="52" spans="1:6" ht="12" customHeight="1" x14ac:dyDescent="0.25">
      <c r="A52" s="49" t="s">
        <v>78</v>
      </c>
      <c r="B52" s="29">
        <f t="shared" si="0"/>
        <v>0.46760890584746367</v>
      </c>
      <c r="C52" s="31">
        <v>616404</v>
      </c>
      <c r="D52" s="31">
        <v>288236</v>
      </c>
      <c r="E52" s="29"/>
      <c r="F52" s="62">
        <v>1</v>
      </c>
    </row>
    <row r="53" spans="1:6" ht="12" customHeight="1" x14ac:dyDescent="0.25">
      <c r="A53" s="49" t="s">
        <v>79</v>
      </c>
      <c r="B53" s="57">
        <f t="shared" si="0"/>
        <v>0.68047860044546604</v>
      </c>
      <c r="C53" s="58">
        <v>616882</v>
      </c>
      <c r="D53" s="58">
        <v>419775</v>
      </c>
      <c r="E53" s="29"/>
      <c r="F53" s="62">
        <v>1</v>
      </c>
    </row>
    <row r="54" spans="1:6" ht="12" customHeight="1" x14ac:dyDescent="0.25">
      <c r="A54" s="49" t="s">
        <v>80</v>
      </c>
      <c r="B54" s="50">
        <f t="shared" si="0"/>
        <v>0.30142185492691409</v>
      </c>
      <c r="C54" s="52">
        <v>597037</v>
      </c>
      <c r="D54" s="52">
        <v>179960</v>
      </c>
      <c r="E54" s="60"/>
      <c r="F54" s="61">
        <v>1</v>
      </c>
    </row>
    <row r="55" spans="1:6" ht="12" customHeight="1" x14ac:dyDescent="0.25">
      <c r="A55" s="49" t="s">
        <v>81</v>
      </c>
      <c r="B55" s="29">
        <f t="shared" si="0"/>
        <v>0.61152337146399194</v>
      </c>
      <c r="C55" s="31">
        <v>567872</v>
      </c>
      <c r="D55" s="31">
        <v>347267</v>
      </c>
      <c r="E55" s="29"/>
      <c r="F55" s="62">
        <v>1</v>
      </c>
    </row>
    <row r="56" spans="1:6" ht="12" customHeight="1" x14ac:dyDescent="0.25">
      <c r="A56" s="49" t="s">
        <v>82</v>
      </c>
      <c r="B56" s="29">
        <f t="shared" si="0"/>
        <v>2.3413877038555042</v>
      </c>
      <c r="C56" s="31">
        <v>662663</v>
      </c>
      <c r="D56" s="31">
        <v>1551551</v>
      </c>
      <c r="E56" s="29"/>
      <c r="F56" s="62">
        <v>1</v>
      </c>
    </row>
    <row r="57" spans="1:6" ht="12" customHeight="1" x14ac:dyDescent="0.25">
      <c r="A57" s="49" t="s">
        <v>83</v>
      </c>
      <c r="B57" s="29">
        <f t="shared" si="0"/>
        <v>2.0436517749672443</v>
      </c>
      <c r="C57" s="31">
        <v>731929</v>
      </c>
      <c r="D57" s="31">
        <v>1495808</v>
      </c>
      <c r="E57" s="29"/>
      <c r="F57" s="62">
        <v>1</v>
      </c>
    </row>
    <row r="58" spans="1:6" ht="12" customHeight="1" x14ac:dyDescent="0.25">
      <c r="A58" s="49" t="s">
        <v>84</v>
      </c>
      <c r="B58" s="29">
        <f t="shared" si="0"/>
        <v>1.7357611729098699</v>
      </c>
      <c r="C58" s="31">
        <v>814112</v>
      </c>
      <c r="D58" s="31">
        <v>1413104</v>
      </c>
      <c r="E58" s="29"/>
      <c r="F58" s="62">
        <v>1</v>
      </c>
    </row>
    <row r="59" spans="1:6" ht="12" customHeight="1" x14ac:dyDescent="0.25">
      <c r="A59" s="49" t="s">
        <v>85</v>
      </c>
      <c r="B59" s="29">
        <f t="shared" si="0"/>
        <v>2.83366371627914</v>
      </c>
      <c r="C59" s="31">
        <v>860113</v>
      </c>
      <c r="D59" s="31">
        <v>2437271</v>
      </c>
      <c r="E59" s="29"/>
      <c r="F59" s="62">
        <v>1</v>
      </c>
    </row>
    <row r="60" spans="1:6" ht="12" customHeight="1" x14ac:dyDescent="0.25">
      <c r="A60" s="49" t="s">
        <v>86</v>
      </c>
      <c r="B60" s="29">
        <f t="shared" si="0"/>
        <v>3.2283804068128905</v>
      </c>
      <c r="C60" s="31">
        <v>914032</v>
      </c>
      <c r="D60" s="31">
        <v>2950843</v>
      </c>
      <c r="E60" s="29"/>
      <c r="F60" s="62">
        <v>1</v>
      </c>
    </row>
    <row r="61" spans="1:6" ht="12" customHeight="1" x14ac:dyDescent="0.25">
      <c r="A61" s="49" t="s">
        <v>87</v>
      </c>
      <c r="B61" s="29">
        <f t="shared" si="0"/>
        <v>2.8225099185633744</v>
      </c>
      <c r="C61" s="31">
        <v>905121</v>
      </c>
      <c r="D61" s="31">
        <v>2554713</v>
      </c>
      <c r="E61" s="29"/>
      <c r="F61" s="62">
        <v>1</v>
      </c>
    </row>
    <row r="62" spans="1:6" ht="12" customHeight="1" x14ac:dyDescent="0.25">
      <c r="A62" s="49" t="s">
        <v>88</v>
      </c>
      <c r="B62" s="29">
        <f t="shared" si="0"/>
        <v>1.9095681292957523</v>
      </c>
      <c r="C62" s="31">
        <v>870191</v>
      </c>
      <c r="D62" s="31">
        <v>1661689</v>
      </c>
      <c r="E62" s="29"/>
      <c r="F62" s="62">
        <v>1</v>
      </c>
    </row>
    <row r="63" spans="1:6" ht="12" customHeight="1" x14ac:dyDescent="0.25">
      <c r="A63" s="49" t="s">
        <v>89</v>
      </c>
      <c r="B63" s="29">
        <f t="shared" si="0"/>
        <v>1.4965029439441428</v>
      </c>
      <c r="C63" s="31">
        <v>835274</v>
      </c>
      <c r="D63" s="31">
        <v>1249990</v>
      </c>
      <c r="E63" s="29"/>
      <c r="F63" s="62">
        <v>1</v>
      </c>
    </row>
    <row r="64" spans="1:6" ht="12" customHeight="1" x14ac:dyDescent="0.25">
      <c r="A64" s="49" t="s">
        <v>90</v>
      </c>
      <c r="B64" s="29">
        <f t="shared" si="0"/>
        <v>0.76093825553565297</v>
      </c>
      <c r="C64" s="31">
        <v>657646</v>
      </c>
      <c r="D64" s="31">
        <v>500428</v>
      </c>
      <c r="E64" s="29"/>
      <c r="F64" s="62">
        <v>1</v>
      </c>
    </row>
    <row r="65" spans="1:7" ht="12" customHeight="1" x14ac:dyDescent="0.25">
      <c r="A65" s="49" t="s">
        <v>91</v>
      </c>
      <c r="B65" s="57">
        <f t="shared" si="0"/>
        <v>0.60112868495607719</v>
      </c>
      <c r="C65" s="58">
        <v>658997</v>
      </c>
      <c r="D65" s="58">
        <v>396142</v>
      </c>
      <c r="E65" s="29"/>
      <c r="F65" s="62">
        <v>1</v>
      </c>
    </row>
    <row r="66" spans="1:7" ht="12" customHeight="1" x14ac:dyDescent="0.25">
      <c r="A66" s="49" t="s">
        <v>92</v>
      </c>
      <c r="B66" s="50">
        <f t="shared" si="0"/>
        <v>0.45342140271435333</v>
      </c>
      <c r="C66" s="52">
        <v>625416</v>
      </c>
      <c r="D66" s="52">
        <v>283577</v>
      </c>
      <c r="E66" s="60">
        <f>D66/C66</f>
        <v>0.45342140271435333</v>
      </c>
      <c r="F66" s="61">
        <v>1</v>
      </c>
    </row>
    <row r="67" spans="1:7" ht="12" customHeight="1" x14ac:dyDescent="0.25">
      <c r="A67" s="49" t="s">
        <v>93</v>
      </c>
      <c r="B67" s="29">
        <f t="shared" si="0"/>
        <v>0.37136540439184695</v>
      </c>
      <c r="C67" s="31">
        <v>616506</v>
      </c>
      <c r="D67" s="31">
        <v>228949</v>
      </c>
      <c r="E67" s="29">
        <f t="shared" ref="E67:E77" si="1">SUM(D$66:D67)/SUM(C$66:C67)</f>
        <v>0.41268775333716612</v>
      </c>
      <c r="F67" s="62">
        <v>1</v>
      </c>
    </row>
    <row r="68" spans="1:7" ht="12" customHeight="1" x14ac:dyDescent="0.25">
      <c r="A68" s="49" t="s">
        <v>94</v>
      </c>
      <c r="B68" s="29">
        <f t="shared" si="0"/>
        <v>0.55241412716730065</v>
      </c>
      <c r="C68" s="31">
        <v>701910</v>
      </c>
      <c r="D68" s="31">
        <v>387745</v>
      </c>
      <c r="E68" s="29">
        <f t="shared" si="1"/>
        <v>0.46314239090621001</v>
      </c>
      <c r="F68" s="62">
        <v>1</v>
      </c>
    </row>
    <row r="69" spans="1:7" ht="12" customHeight="1" x14ac:dyDescent="0.25">
      <c r="A69" s="49" t="s">
        <v>95</v>
      </c>
      <c r="B69" s="29">
        <f t="shared" si="0"/>
        <v>0.59665161361383412</v>
      </c>
      <c r="C69" s="31">
        <v>780794</v>
      </c>
      <c r="D69" s="31">
        <v>465862</v>
      </c>
      <c r="E69" s="29">
        <f t="shared" si="1"/>
        <v>0.5014020272874149</v>
      </c>
      <c r="F69" s="62">
        <v>1</v>
      </c>
    </row>
    <row r="70" spans="1:7" ht="12" customHeight="1" x14ac:dyDescent="0.25">
      <c r="A70" s="49" t="s">
        <v>96</v>
      </c>
      <c r="B70" s="29">
        <f t="shared" si="0"/>
        <v>1.6778024385322687</v>
      </c>
      <c r="C70" s="31">
        <v>867325</v>
      </c>
      <c r="D70" s="31">
        <v>1455200</v>
      </c>
      <c r="E70" s="29">
        <f t="shared" si="1"/>
        <v>0.78545976824294095</v>
      </c>
      <c r="F70" s="62">
        <v>1</v>
      </c>
    </row>
    <row r="71" spans="1:7" ht="12" customHeight="1" x14ac:dyDescent="0.25">
      <c r="A71" s="49" t="s">
        <v>97</v>
      </c>
      <c r="B71" s="29">
        <f t="shared" si="0"/>
        <v>4.0609798501942338</v>
      </c>
      <c r="C71" s="31">
        <v>903036</v>
      </c>
      <c r="D71" s="31">
        <v>3667211</v>
      </c>
      <c r="E71" s="29">
        <f t="shared" si="1"/>
        <v>1.4435067331674152</v>
      </c>
      <c r="F71" s="62">
        <v>1</v>
      </c>
      <c r="G71" s="66" t="s">
        <v>4</v>
      </c>
    </row>
    <row r="72" spans="1:7" ht="12" customHeight="1" x14ac:dyDescent="0.25">
      <c r="A72" s="49" t="s">
        <v>98</v>
      </c>
      <c r="B72" s="29">
        <f t="shared" si="0"/>
        <v>5.8475748034963342</v>
      </c>
      <c r="C72" s="31">
        <v>953799</v>
      </c>
      <c r="D72" s="31">
        <v>5577411</v>
      </c>
      <c r="E72" s="29">
        <f t="shared" si="1"/>
        <v>2.2144299666017346</v>
      </c>
      <c r="F72" s="62">
        <v>1</v>
      </c>
    </row>
    <row r="73" spans="1:7" ht="12" customHeight="1" x14ac:dyDescent="0.25">
      <c r="A73" s="49" t="s">
        <v>99</v>
      </c>
      <c r="B73" s="29">
        <f t="shared" si="0"/>
        <v>4.3812591978958704</v>
      </c>
      <c r="C73" s="31">
        <v>945189</v>
      </c>
      <c r="D73" s="31">
        <v>4141118</v>
      </c>
      <c r="E73" s="29">
        <f t="shared" si="1"/>
        <v>2.5347413776250298</v>
      </c>
      <c r="F73" s="62">
        <v>1</v>
      </c>
    </row>
    <row r="74" spans="1:7" ht="12" customHeight="1" x14ac:dyDescent="0.25">
      <c r="A74" s="49" t="s">
        <v>100</v>
      </c>
      <c r="B74" s="29">
        <f t="shared" si="0"/>
        <v>2.5619834437012976</v>
      </c>
      <c r="C74" s="31">
        <v>905758</v>
      </c>
      <c r="D74" s="31">
        <v>2320537</v>
      </c>
      <c r="E74" s="29">
        <f t="shared" si="1"/>
        <v>2.5381215997900197</v>
      </c>
      <c r="F74" s="62">
        <v>1</v>
      </c>
    </row>
    <row r="75" spans="1:7" ht="12" customHeight="1" x14ac:dyDescent="0.25">
      <c r="A75" s="49" t="s">
        <v>101</v>
      </c>
      <c r="B75" s="29">
        <f t="shared" si="0"/>
        <v>1.5278288900264247</v>
      </c>
      <c r="C75" s="31">
        <v>867372</v>
      </c>
      <c r="D75" s="31">
        <v>1325196</v>
      </c>
      <c r="E75" s="29">
        <f t="shared" si="1"/>
        <v>2.4308253659038299</v>
      </c>
      <c r="F75" s="62">
        <v>1</v>
      </c>
    </row>
    <row r="76" spans="1:7" ht="12" customHeight="1" x14ac:dyDescent="0.25">
      <c r="A76" s="49" t="s">
        <v>102</v>
      </c>
      <c r="B76" s="29">
        <f t="shared" si="0"/>
        <v>0.70707588823832856</v>
      </c>
      <c r="C76" s="31">
        <v>686246</v>
      </c>
      <c r="D76" s="31">
        <v>485228</v>
      </c>
      <c r="E76" s="29">
        <f t="shared" si="1"/>
        <v>2.2972131117358838</v>
      </c>
      <c r="F76" s="62">
        <v>1</v>
      </c>
    </row>
    <row r="77" spans="1:7" ht="12" customHeight="1" x14ac:dyDescent="0.25">
      <c r="A77" s="49" t="s">
        <v>103</v>
      </c>
      <c r="B77" s="57">
        <f t="shared" si="0"/>
        <v>0.77644212726401418</v>
      </c>
      <c r="C77" s="58">
        <v>692796</v>
      </c>
      <c r="D77" s="58">
        <v>537916</v>
      </c>
      <c r="E77" s="57">
        <f t="shared" si="1"/>
        <v>2.1868456456830176</v>
      </c>
      <c r="F77" s="63">
        <v>1</v>
      </c>
    </row>
    <row r="78" spans="1:7" ht="12" customHeight="1" x14ac:dyDescent="0.25">
      <c r="A78" s="49" t="s">
        <v>104</v>
      </c>
      <c r="B78" s="50">
        <f t="shared" si="0"/>
        <v>0.46358132672152841</v>
      </c>
      <c r="C78" s="52">
        <v>657410</v>
      </c>
      <c r="D78" s="52">
        <v>304763</v>
      </c>
      <c r="E78" s="60">
        <f>D78/C78</f>
        <v>0.46358132672152841</v>
      </c>
      <c r="F78" s="61">
        <v>1</v>
      </c>
    </row>
    <row r="79" spans="1:7" ht="12" customHeight="1" x14ac:dyDescent="0.25">
      <c r="A79" s="49" t="s">
        <v>105</v>
      </c>
      <c r="B79" s="29">
        <f t="shared" si="0"/>
        <v>0.46633659936191185</v>
      </c>
      <c r="C79" s="31">
        <v>635022</v>
      </c>
      <c r="D79" s="31">
        <v>296134</v>
      </c>
      <c r="E79" s="29">
        <f t="shared" ref="E79:E89" si="2">SUM(D$78:D79)/SUM(C$78:C79)</f>
        <v>0.46493509909999131</v>
      </c>
      <c r="F79" s="62">
        <v>1</v>
      </c>
    </row>
    <row r="80" spans="1:7" ht="12" customHeight="1" x14ac:dyDescent="0.25">
      <c r="A80" s="49" t="s">
        <v>106</v>
      </c>
      <c r="B80" s="29">
        <f t="shared" si="0"/>
        <v>0.50462040028099409</v>
      </c>
      <c r="C80" s="31">
        <v>737382</v>
      </c>
      <c r="D80" s="31">
        <v>372098</v>
      </c>
      <c r="E80" s="29">
        <f t="shared" si="2"/>
        <v>0.47935180267748673</v>
      </c>
      <c r="F80" s="62">
        <v>1</v>
      </c>
    </row>
    <row r="81" spans="1:6" ht="12" customHeight="1" x14ac:dyDescent="0.25">
      <c r="A81" s="49" t="s">
        <v>107</v>
      </c>
      <c r="B81" s="29">
        <f t="shared" si="0"/>
        <v>1.0911171728193005</v>
      </c>
      <c r="C81" s="31">
        <v>824850</v>
      </c>
      <c r="D81" s="31">
        <v>900008</v>
      </c>
      <c r="E81" s="29">
        <f t="shared" si="2"/>
        <v>0.65612029997225596</v>
      </c>
      <c r="F81" s="62">
        <v>1</v>
      </c>
    </row>
    <row r="82" spans="1:6" ht="12" customHeight="1" x14ac:dyDescent="0.25">
      <c r="A82" s="49" t="s">
        <v>108</v>
      </c>
      <c r="B82" s="29">
        <f t="shared" si="0"/>
        <v>1.6764581217271735</v>
      </c>
      <c r="C82" s="31">
        <v>898879</v>
      </c>
      <c r="D82" s="31">
        <v>1506933</v>
      </c>
      <c r="E82" s="29">
        <f t="shared" si="2"/>
        <v>0.9004655068557893</v>
      </c>
      <c r="F82" s="62">
        <v>1</v>
      </c>
    </row>
    <row r="83" spans="1:6" ht="12" customHeight="1" x14ac:dyDescent="0.25">
      <c r="A83" s="49" t="s">
        <v>109</v>
      </c>
      <c r="B83" s="29">
        <f t="shared" si="0"/>
        <v>2.5299119261831748</v>
      </c>
      <c r="C83" s="31">
        <v>935541</v>
      </c>
      <c r="D83" s="31">
        <v>2366836.3333333335</v>
      </c>
      <c r="E83" s="29">
        <f t="shared" si="2"/>
        <v>1.2255639552060347</v>
      </c>
      <c r="F83" s="62">
        <v>1</v>
      </c>
    </row>
    <row r="84" spans="1:6" ht="12" customHeight="1" x14ac:dyDescent="0.25">
      <c r="A84" s="49" t="s">
        <v>110</v>
      </c>
      <c r="B84" s="29">
        <f t="shared" si="0"/>
        <v>3.892187419585297</v>
      </c>
      <c r="C84" s="31">
        <v>984480</v>
      </c>
      <c r="D84" s="31">
        <v>3831780.6708333334</v>
      </c>
      <c r="E84" s="29">
        <f t="shared" si="2"/>
        <v>1.6882779508905983</v>
      </c>
      <c r="F84" s="62">
        <v>1</v>
      </c>
    </row>
    <row r="85" spans="1:6" ht="12" customHeight="1" x14ac:dyDescent="0.25">
      <c r="A85" s="49" t="s">
        <v>111</v>
      </c>
      <c r="B85" s="29">
        <f t="shared" si="0"/>
        <v>2.7018963220127485</v>
      </c>
      <c r="C85" s="31">
        <v>981256</v>
      </c>
      <c r="D85" s="31">
        <v>2651251.9773529414</v>
      </c>
      <c r="E85" s="29">
        <f t="shared" si="2"/>
        <v>1.837736404819305</v>
      </c>
      <c r="F85" s="62">
        <v>1</v>
      </c>
    </row>
    <row r="86" spans="1:6" ht="12" customHeight="1" x14ac:dyDescent="0.25">
      <c r="A86" s="49" t="s">
        <v>112</v>
      </c>
      <c r="B86" s="29">
        <f t="shared" si="0"/>
        <v>2.2096010237924277</v>
      </c>
      <c r="C86" s="31">
        <v>935896</v>
      </c>
      <c r="D86" s="31">
        <v>2067956.759763238</v>
      </c>
      <c r="E86" s="29">
        <f t="shared" si="2"/>
        <v>1.8835853878979067</v>
      </c>
      <c r="F86" s="62">
        <v>1</v>
      </c>
    </row>
    <row r="87" spans="1:6" ht="12" customHeight="1" x14ac:dyDescent="0.25">
      <c r="A87" s="49" t="s">
        <v>113</v>
      </c>
      <c r="B87" s="29">
        <f t="shared" si="0"/>
        <v>1.4110665545447145</v>
      </c>
      <c r="C87" s="31">
        <v>904967</v>
      </c>
      <c r="D87" s="31">
        <v>1276968.6666666667</v>
      </c>
      <c r="E87" s="29">
        <f t="shared" si="2"/>
        <v>1.8332523009567934</v>
      </c>
      <c r="F87" s="62">
        <v>1</v>
      </c>
    </row>
    <row r="88" spans="1:6" ht="12" customHeight="1" x14ac:dyDescent="0.25">
      <c r="A88" s="49" t="s">
        <v>114</v>
      </c>
      <c r="B88" s="29">
        <f t="shared" si="0"/>
        <v>0.52004379879302565</v>
      </c>
      <c r="C88" s="62">
        <v>717828</v>
      </c>
      <c r="D88" s="31">
        <v>373302</v>
      </c>
      <c r="E88" s="29">
        <f t="shared" si="2"/>
        <v>1.7309397479364286</v>
      </c>
      <c r="F88" s="62">
        <v>1</v>
      </c>
    </row>
    <row r="89" spans="1:6" ht="12" customHeight="1" x14ac:dyDescent="0.25">
      <c r="A89" s="49" t="s">
        <v>115</v>
      </c>
      <c r="B89" s="57">
        <f t="shared" si="0"/>
        <v>0.53611318959748233</v>
      </c>
      <c r="C89" s="58">
        <v>733707</v>
      </c>
      <c r="D89" s="58">
        <v>393350</v>
      </c>
      <c r="E89" s="57">
        <f t="shared" si="2"/>
        <v>1.6428093169315796</v>
      </c>
      <c r="F89" s="63">
        <v>1</v>
      </c>
    </row>
  </sheetData>
  <mergeCells count="1">
    <mergeCell ref="E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5"/>
  <sheetViews>
    <sheetView workbookViewId="0">
      <selection activeCell="D2" sqref="D2"/>
    </sheetView>
  </sheetViews>
  <sheetFormatPr defaultColWidth="15.109375" defaultRowHeight="15" customHeight="1" x14ac:dyDescent="0.25"/>
  <cols>
    <col min="1" max="1" width="17.33203125" customWidth="1"/>
    <col min="2" max="2" width="22.44140625" customWidth="1"/>
    <col min="3" max="3" width="11.44140625" customWidth="1"/>
    <col min="4" max="4" width="15.109375" customWidth="1"/>
    <col min="5" max="5" width="10.6640625" customWidth="1"/>
    <col min="6" max="6" width="16.44140625" customWidth="1"/>
  </cols>
  <sheetData>
    <row r="1" spans="1:6" ht="12.75" customHeight="1" x14ac:dyDescent="0.3">
      <c r="A1" s="1" t="s">
        <v>0</v>
      </c>
      <c r="B1" s="67" t="s">
        <v>1</v>
      </c>
      <c r="C1" s="37" t="s">
        <v>2</v>
      </c>
      <c r="D1" s="68">
        <v>45658</v>
      </c>
      <c r="E1" s="69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spans="1:6" ht="12.75" customHeight="1" x14ac:dyDescent="0.3">
      <c r="A2" s="40" t="s">
        <v>5</v>
      </c>
      <c r="B2" s="41">
        <f>ERT_ATFM_YY!B2</f>
        <v>46155</v>
      </c>
      <c r="C2" s="11" t="s">
        <v>6</v>
      </c>
      <c r="D2" s="70">
        <f>ERT_ATFM_YY!D2</f>
        <v>46022</v>
      </c>
      <c r="E2" s="71" t="s">
        <v>7</v>
      </c>
      <c r="F2" s="14" t="s">
        <v>8</v>
      </c>
    </row>
    <row r="3" spans="1:6" ht="12.75" customHeight="1" x14ac:dyDescent="0.3">
      <c r="A3" s="72"/>
      <c r="B3" s="72"/>
      <c r="C3" s="72"/>
      <c r="D3" s="72"/>
      <c r="E3" s="72"/>
      <c r="F3" s="72" t="s">
        <v>4</v>
      </c>
    </row>
    <row r="4" spans="1:6" ht="13.5" customHeight="1" x14ac:dyDescent="0.25">
      <c r="A4" s="73" t="str">
        <f>ERT_ATFM_YY!A4</f>
        <v>Period: JAN-DEC</v>
      </c>
      <c r="B4" s="74" t="s">
        <v>116</v>
      </c>
      <c r="C4" s="74" t="s">
        <v>117</v>
      </c>
      <c r="D4" s="74"/>
      <c r="E4" s="74"/>
      <c r="F4" s="74"/>
    </row>
    <row r="5" spans="1:6" ht="25.5" customHeight="1" x14ac:dyDescent="0.25">
      <c r="A5" s="75" t="s">
        <v>118</v>
      </c>
      <c r="B5" s="75" t="s">
        <v>119</v>
      </c>
      <c r="C5" s="75" t="s">
        <v>120</v>
      </c>
      <c r="D5" s="75" t="s">
        <v>121</v>
      </c>
      <c r="E5" s="75" t="s">
        <v>122</v>
      </c>
      <c r="F5" s="75" t="s">
        <v>123</v>
      </c>
    </row>
    <row r="6" spans="1:6" ht="12.75" customHeight="1" x14ac:dyDescent="0.25">
      <c r="A6" s="76" t="s">
        <v>11</v>
      </c>
      <c r="B6" s="77">
        <v>0.9</v>
      </c>
      <c r="C6" s="78">
        <v>9947218</v>
      </c>
      <c r="D6" s="78">
        <v>16341382.407949513</v>
      </c>
      <c r="E6" s="77">
        <f t="shared" ref="E6:E15" si="0">D6/C6</f>
        <v>1.6428093169315796</v>
      </c>
      <c r="F6" s="77">
        <f>E6-B6</f>
        <v>0.74280931693157959</v>
      </c>
    </row>
    <row r="7" spans="1:6" ht="12.75" customHeight="1" x14ac:dyDescent="0.25">
      <c r="A7" s="76" t="s">
        <v>124</v>
      </c>
      <c r="B7" s="77"/>
      <c r="C7" s="78">
        <v>842166</v>
      </c>
      <c r="D7" s="78">
        <v>134134</v>
      </c>
      <c r="E7" s="77">
        <f t="shared" si="0"/>
        <v>0.15927263746102313</v>
      </c>
      <c r="F7" s="77"/>
    </row>
    <row r="8" spans="1:6" ht="12.75" customHeight="1" x14ac:dyDescent="0.25">
      <c r="A8" s="76" t="s">
        <v>125</v>
      </c>
      <c r="B8" s="77"/>
      <c r="C8" s="78">
        <v>3122732</v>
      </c>
      <c r="D8" s="78">
        <v>1192156.525985843</v>
      </c>
      <c r="E8" s="77">
        <f t="shared" si="0"/>
        <v>0.38176715964925684</v>
      </c>
      <c r="F8" s="77"/>
    </row>
    <row r="9" spans="1:6" ht="12.75" customHeight="1" x14ac:dyDescent="0.25">
      <c r="A9" s="76" t="s">
        <v>126</v>
      </c>
      <c r="B9" s="77"/>
      <c r="C9" s="78">
        <v>1317547</v>
      </c>
      <c r="D9" s="78">
        <v>96599.858597285071</v>
      </c>
      <c r="E9" s="77">
        <f t="shared" si="0"/>
        <v>7.3317960268047419E-2</v>
      </c>
      <c r="F9" s="77"/>
    </row>
    <row r="10" spans="1:6" ht="12.75" customHeight="1" x14ac:dyDescent="0.25">
      <c r="A10" s="76" t="s">
        <v>127</v>
      </c>
      <c r="B10" s="77"/>
      <c r="C10" s="78">
        <v>922481</v>
      </c>
      <c r="D10" s="78">
        <v>78775</v>
      </c>
      <c r="E10" s="77">
        <f t="shared" si="0"/>
        <v>8.5394712736630893E-2</v>
      </c>
      <c r="F10" s="77"/>
    </row>
    <row r="11" spans="1:6" ht="12.75" customHeight="1" x14ac:dyDescent="0.25">
      <c r="A11" s="76" t="s">
        <v>128</v>
      </c>
      <c r="B11" s="77"/>
      <c r="C11" s="78">
        <v>2608475</v>
      </c>
      <c r="D11" s="78">
        <v>1838403.3012755355</v>
      </c>
      <c r="E11" s="77">
        <f t="shared" si="0"/>
        <v>0.70478087820490343</v>
      </c>
      <c r="F11" s="77"/>
    </row>
    <row r="12" spans="1:6" ht="12.75" customHeight="1" x14ac:dyDescent="0.25">
      <c r="A12" s="76" t="s">
        <v>129</v>
      </c>
      <c r="B12" s="77"/>
      <c r="C12" s="78">
        <v>6202569</v>
      </c>
      <c r="D12" s="78">
        <v>10368256.938757516</v>
      </c>
      <c r="E12" s="77">
        <f t="shared" si="0"/>
        <v>1.6716068678570954</v>
      </c>
      <c r="F12" s="77"/>
    </row>
    <row r="13" spans="1:6" ht="12.75" customHeight="1" x14ac:dyDescent="0.25">
      <c r="A13" s="76" t="s">
        <v>130</v>
      </c>
      <c r="B13" s="77"/>
      <c r="C13" s="78">
        <v>925116</v>
      </c>
      <c r="D13" s="78">
        <v>25196</v>
      </c>
      <c r="E13" s="77">
        <f t="shared" si="0"/>
        <v>2.723550343956866E-2</v>
      </c>
      <c r="F13" s="77"/>
    </row>
    <row r="14" spans="1:6" ht="12.75" customHeight="1" x14ac:dyDescent="0.25">
      <c r="A14" s="76" t="s">
        <v>131</v>
      </c>
      <c r="B14" s="77"/>
      <c r="C14" s="78">
        <v>2552534</v>
      </c>
      <c r="D14" s="78">
        <v>2601173.7833333332</v>
      </c>
      <c r="E14" s="77">
        <f t="shared" si="0"/>
        <v>1.0190554889115417</v>
      </c>
      <c r="F14" s="77"/>
    </row>
    <row r="15" spans="1:6" ht="12.75" customHeight="1" x14ac:dyDescent="0.25">
      <c r="A15" s="79" t="s">
        <v>132</v>
      </c>
      <c r="B15" s="77"/>
      <c r="C15" s="78">
        <v>2581128</v>
      </c>
      <c r="D15" s="78">
        <v>574834</v>
      </c>
      <c r="E15" s="77">
        <f t="shared" si="0"/>
        <v>0.22270650661261279</v>
      </c>
      <c r="F15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35"/>
  <sheetViews>
    <sheetView workbookViewId="0">
      <selection activeCell="D51" sqref="D51"/>
    </sheetView>
  </sheetViews>
  <sheetFormatPr defaultColWidth="15.109375" defaultRowHeight="15" customHeight="1" x14ac:dyDescent="0.25"/>
  <cols>
    <col min="1" max="1" width="18.33203125" customWidth="1"/>
    <col min="2" max="2" width="20" customWidth="1"/>
    <col min="3" max="4" width="13.88671875" customWidth="1"/>
    <col min="5" max="5" width="13.5546875" customWidth="1"/>
    <col min="6" max="6" width="16.44140625" customWidth="1"/>
  </cols>
  <sheetData>
    <row r="1" spans="1:6" ht="12.75" customHeight="1" x14ac:dyDescent="0.3">
      <c r="A1" s="1" t="s">
        <v>0</v>
      </c>
      <c r="B1" s="67" t="s">
        <v>1</v>
      </c>
      <c r="C1" s="37" t="s">
        <v>2</v>
      </c>
      <c r="D1" s="68">
        <v>45658</v>
      </c>
      <c r="E1" s="69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spans="1:6" ht="12.75" customHeight="1" x14ac:dyDescent="0.3">
      <c r="A2" s="40" t="s">
        <v>5</v>
      </c>
      <c r="B2" s="41">
        <f>ERT_ATFM_YY!B2</f>
        <v>46155</v>
      </c>
      <c r="C2" s="11" t="s">
        <v>6</v>
      </c>
      <c r="D2" s="70">
        <f>ERT_ATFM_YY!D2</f>
        <v>46022</v>
      </c>
      <c r="E2" s="71" t="s">
        <v>7</v>
      </c>
      <c r="F2" s="14" t="s">
        <v>8</v>
      </c>
    </row>
    <row r="3" spans="1:6" ht="12.75" customHeight="1" x14ac:dyDescent="0.3">
      <c r="A3" s="72"/>
      <c r="B3" s="72"/>
      <c r="C3" s="72" t="s">
        <v>4</v>
      </c>
      <c r="D3" s="72" t="s">
        <v>9</v>
      </c>
      <c r="E3" s="72" t="s">
        <v>4</v>
      </c>
      <c r="F3" s="72" t="s">
        <v>133</v>
      </c>
    </row>
    <row r="4" spans="1:6" ht="13.5" customHeight="1" x14ac:dyDescent="0.25">
      <c r="A4" s="73" t="str">
        <f>ERT_ATFM_YY!A4</f>
        <v>Period: JAN-DEC</v>
      </c>
      <c r="B4" s="74" t="s">
        <v>116</v>
      </c>
      <c r="C4" s="74" t="s">
        <v>4</v>
      </c>
      <c r="D4" s="74"/>
      <c r="E4" s="74"/>
      <c r="F4" s="74"/>
    </row>
    <row r="5" spans="1:6" ht="25.5" customHeight="1" x14ac:dyDescent="0.25">
      <c r="A5" s="75" t="s">
        <v>134</v>
      </c>
      <c r="B5" s="75" t="s">
        <v>119</v>
      </c>
      <c r="C5" s="75" t="s">
        <v>120</v>
      </c>
      <c r="D5" s="75" t="s">
        <v>121</v>
      </c>
      <c r="E5" s="75" t="s">
        <v>122</v>
      </c>
      <c r="F5" s="75" t="s">
        <v>123</v>
      </c>
    </row>
    <row r="6" spans="1:6" ht="12.75" customHeight="1" x14ac:dyDescent="0.25">
      <c r="A6" s="76" t="s">
        <v>135</v>
      </c>
      <c r="B6" s="77"/>
      <c r="C6" s="78">
        <v>708591</v>
      </c>
      <c r="D6" s="78">
        <v>6687</v>
      </c>
      <c r="E6" s="80">
        <f t="shared" ref="E6:E34" si="0">D6/C6</f>
        <v>9.4370377269821382E-3</v>
      </c>
      <c r="F6" s="77" t="s">
        <v>4</v>
      </c>
    </row>
    <row r="7" spans="1:6" ht="12.75" customHeight="1" x14ac:dyDescent="0.25">
      <c r="A7" s="76" t="s">
        <v>136</v>
      </c>
      <c r="B7" s="77"/>
      <c r="C7" s="78">
        <v>769066</v>
      </c>
      <c r="D7" s="78">
        <v>59481.527777777781</v>
      </c>
      <c r="E7" s="80">
        <f t="shared" si="0"/>
        <v>7.7342552885939289E-2</v>
      </c>
      <c r="F7" s="77"/>
    </row>
    <row r="8" spans="1:6" ht="12.75" customHeight="1" x14ac:dyDescent="0.25">
      <c r="A8" s="76" t="s">
        <v>137</v>
      </c>
      <c r="B8" s="77"/>
      <c r="C8" s="78">
        <v>1399259</v>
      </c>
      <c r="D8" s="78">
        <v>573337.21748767444</v>
      </c>
      <c r="E8" s="80">
        <f t="shared" si="0"/>
        <v>0.40974345527716771</v>
      </c>
      <c r="F8" s="77"/>
    </row>
    <row r="9" spans="1:6" ht="12.75" customHeight="1" x14ac:dyDescent="0.25">
      <c r="A9" s="76" t="s">
        <v>138</v>
      </c>
      <c r="B9" s="77"/>
      <c r="C9" s="78">
        <v>563543</v>
      </c>
      <c r="D9" s="78">
        <v>19890</v>
      </c>
      <c r="E9" s="80">
        <f t="shared" si="0"/>
        <v>3.5294556049848901E-2</v>
      </c>
      <c r="F9" s="77"/>
    </row>
    <row r="10" spans="1:6" ht="12.75" customHeight="1" x14ac:dyDescent="0.25">
      <c r="A10" s="76" t="s">
        <v>139</v>
      </c>
      <c r="B10" s="77"/>
      <c r="C10" s="78">
        <v>1128883</v>
      </c>
      <c r="D10" s="78">
        <v>56996</v>
      </c>
      <c r="E10" s="80">
        <f t="shared" si="0"/>
        <v>5.0488846054019772E-2</v>
      </c>
      <c r="F10" s="77"/>
    </row>
    <row r="11" spans="1:6" ht="12.75" customHeight="1" x14ac:dyDescent="0.25">
      <c r="A11" s="76" t="s">
        <v>140</v>
      </c>
      <c r="B11" s="77"/>
      <c r="C11" s="78">
        <v>997572</v>
      </c>
      <c r="D11" s="78">
        <v>414084.21515406162</v>
      </c>
      <c r="E11" s="80">
        <f t="shared" si="0"/>
        <v>0.41509205867251847</v>
      </c>
      <c r="F11" s="77"/>
    </row>
    <row r="12" spans="1:6" ht="12.75" customHeight="1" x14ac:dyDescent="0.25">
      <c r="A12" s="76" t="s">
        <v>141</v>
      </c>
      <c r="B12" s="77"/>
      <c r="C12" s="78">
        <v>435033</v>
      </c>
      <c r="D12" s="78">
        <v>12199</v>
      </c>
      <c r="E12" s="80">
        <f t="shared" si="0"/>
        <v>2.8041550870853475E-2</v>
      </c>
      <c r="F12" s="77"/>
    </row>
    <row r="13" spans="1:6" ht="12.75" customHeight="1" x14ac:dyDescent="0.25">
      <c r="A13" s="76" t="s">
        <v>142</v>
      </c>
      <c r="B13" s="77"/>
      <c r="C13" s="78">
        <v>2939118</v>
      </c>
      <c r="D13" s="78">
        <v>2782225.7445908491</v>
      </c>
      <c r="E13" s="80">
        <f t="shared" si="0"/>
        <v>0.94661927305771632</v>
      </c>
      <c r="F13" s="77"/>
    </row>
    <row r="14" spans="1:6" ht="12.75" customHeight="1" x14ac:dyDescent="0.25">
      <c r="A14" s="76" t="s">
        <v>143</v>
      </c>
      <c r="B14" s="77"/>
      <c r="C14" s="78">
        <v>3492905</v>
      </c>
      <c r="D14" s="78">
        <v>6609769.0502777779</v>
      </c>
      <c r="E14" s="80">
        <f t="shared" si="0"/>
        <v>1.8923414894701625</v>
      </c>
      <c r="F14" s="77"/>
    </row>
    <row r="15" spans="1:6" ht="12.75" customHeight="1" x14ac:dyDescent="0.25">
      <c r="A15" s="76" t="s">
        <v>144</v>
      </c>
      <c r="B15" s="77"/>
      <c r="C15" s="78">
        <v>176138</v>
      </c>
      <c r="D15" s="78">
        <v>1630</v>
      </c>
      <c r="E15" s="80">
        <f t="shared" si="0"/>
        <v>9.2541075747425306E-3</v>
      </c>
      <c r="F15" s="77"/>
    </row>
    <row r="16" spans="1:6" ht="12.75" customHeight="1" x14ac:dyDescent="0.25">
      <c r="A16" s="76" t="s">
        <v>145</v>
      </c>
      <c r="B16" s="77"/>
      <c r="C16" s="78">
        <v>2471428</v>
      </c>
      <c r="D16" s="78">
        <v>2392257.7833333332</v>
      </c>
      <c r="E16" s="80">
        <f t="shared" si="0"/>
        <v>0.96796580087841244</v>
      </c>
      <c r="F16" s="77"/>
    </row>
    <row r="17" spans="1:6" ht="12.75" customHeight="1" x14ac:dyDescent="0.25">
      <c r="A17" s="76" t="s">
        <v>146</v>
      </c>
      <c r="B17" s="77"/>
      <c r="C17" s="78">
        <v>2139035</v>
      </c>
      <c r="D17" s="78">
        <v>158321.5301525096</v>
      </c>
      <c r="E17" s="80">
        <f t="shared" si="0"/>
        <v>7.401539953881521E-2</v>
      </c>
      <c r="F17" s="77"/>
    </row>
    <row r="18" spans="1:6" ht="12.75" customHeight="1" x14ac:dyDescent="0.25">
      <c r="A18" s="76" t="s">
        <v>147</v>
      </c>
      <c r="B18" s="77"/>
      <c r="C18" s="78">
        <v>228393</v>
      </c>
      <c r="D18" s="78">
        <v>311</v>
      </c>
      <c r="E18" s="80">
        <f t="shared" si="0"/>
        <v>1.3616879676697621E-3</v>
      </c>
      <c r="F18" s="77"/>
    </row>
    <row r="19" spans="1:6" ht="12.75" customHeight="1" x14ac:dyDescent="0.25">
      <c r="A19" s="76" t="s">
        <v>148</v>
      </c>
      <c r="B19" s="77"/>
      <c r="C19" s="78">
        <v>1146162</v>
      </c>
      <c r="D19" s="78">
        <v>1016191.9958333333</v>
      </c>
      <c r="E19" s="80">
        <f t="shared" si="0"/>
        <v>0.88660415877802035</v>
      </c>
      <c r="F19" s="77"/>
    </row>
    <row r="20" spans="1:6" ht="12.75" customHeight="1" x14ac:dyDescent="0.25">
      <c r="A20" s="76" t="s">
        <v>149</v>
      </c>
      <c r="B20" s="77"/>
      <c r="C20" s="78">
        <v>1193200</v>
      </c>
      <c r="D20" s="78">
        <v>694991.84085602174</v>
      </c>
      <c r="E20" s="80">
        <f t="shared" si="0"/>
        <v>0.58246047674825829</v>
      </c>
      <c r="F20" s="77"/>
    </row>
    <row r="21" spans="1:6" ht="12.75" customHeight="1" x14ac:dyDescent="0.25">
      <c r="A21" s="76" t="s">
        <v>150</v>
      </c>
      <c r="B21" s="77"/>
      <c r="C21" s="78">
        <v>598215</v>
      </c>
      <c r="D21" s="78">
        <v>13319</v>
      </c>
      <c r="E21" s="80">
        <f t="shared" si="0"/>
        <v>2.2264570430363666E-2</v>
      </c>
      <c r="F21" s="77"/>
    </row>
    <row r="22" spans="1:6" ht="12.75" customHeight="1" x14ac:dyDescent="0.25">
      <c r="A22" s="76" t="s">
        <v>151</v>
      </c>
      <c r="B22" s="77"/>
      <c r="C22" s="78">
        <v>241235</v>
      </c>
      <c r="D22" s="78">
        <v>3365</v>
      </c>
      <c r="E22" s="80">
        <f t="shared" si="0"/>
        <v>1.3949053827180964E-2</v>
      </c>
      <c r="F22" s="77"/>
    </row>
    <row r="23" spans="1:6" ht="12.75" customHeight="1" x14ac:dyDescent="0.25">
      <c r="A23" s="76" t="s">
        <v>152</v>
      </c>
      <c r="B23" s="77"/>
      <c r="C23" s="78">
        <v>597391</v>
      </c>
      <c r="D23" s="78">
        <v>47631</v>
      </c>
      <c r="E23" s="80">
        <f t="shared" si="0"/>
        <v>7.9731700008871906E-2</v>
      </c>
      <c r="F23" s="77"/>
    </row>
    <row r="24" spans="1:6" ht="12.75" customHeight="1" x14ac:dyDescent="0.25">
      <c r="A24" s="76" t="s">
        <v>153</v>
      </c>
      <c r="B24" s="77"/>
      <c r="C24" s="78">
        <v>584989</v>
      </c>
      <c r="D24" s="78">
        <v>82293</v>
      </c>
      <c r="E24" s="80">
        <f t="shared" si="0"/>
        <v>0.14067444003220572</v>
      </c>
      <c r="F24" s="77"/>
    </row>
    <row r="25" spans="1:6" ht="12.75" customHeight="1" x14ac:dyDescent="0.25">
      <c r="A25" s="76" t="s">
        <v>154</v>
      </c>
      <c r="B25" s="77"/>
      <c r="C25" s="78">
        <v>1829242</v>
      </c>
      <c r="D25" s="78">
        <v>509020</v>
      </c>
      <c r="E25" s="80">
        <f t="shared" si="0"/>
        <v>0.27826826630921442</v>
      </c>
      <c r="F25" s="77"/>
    </row>
    <row r="26" spans="1:6" ht="12.75" customHeight="1" x14ac:dyDescent="0.25">
      <c r="A26" s="76" t="s">
        <v>155</v>
      </c>
      <c r="B26" s="77"/>
      <c r="C26" s="78">
        <v>170295</v>
      </c>
      <c r="D26" s="78">
        <v>5444</v>
      </c>
      <c r="E26" s="80">
        <f t="shared" si="0"/>
        <v>3.1968055433218824E-2</v>
      </c>
      <c r="F26" s="77"/>
    </row>
    <row r="27" spans="1:6" ht="12.75" customHeight="1" x14ac:dyDescent="0.25">
      <c r="A27" s="76" t="s">
        <v>156</v>
      </c>
      <c r="B27" s="77"/>
      <c r="C27" s="78">
        <v>759177</v>
      </c>
      <c r="D27" s="78">
        <v>208916</v>
      </c>
      <c r="E27" s="80">
        <f t="shared" si="0"/>
        <v>0.27518747275009647</v>
      </c>
      <c r="F27" s="77"/>
    </row>
    <row r="28" spans="1:6" ht="12.75" customHeight="1" x14ac:dyDescent="0.25">
      <c r="A28" s="76" t="s">
        <v>157</v>
      </c>
      <c r="B28" s="77"/>
      <c r="C28" s="78">
        <v>615109</v>
      </c>
      <c r="D28" s="78">
        <v>65456</v>
      </c>
      <c r="E28" s="80">
        <f t="shared" si="0"/>
        <v>0.10641366001798055</v>
      </c>
      <c r="F28" s="77"/>
    </row>
    <row r="29" spans="1:6" ht="12.75" customHeight="1" x14ac:dyDescent="0.25">
      <c r="A29" s="76" t="s">
        <v>158</v>
      </c>
      <c r="B29" s="77"/>
      <c r="C29" s="78">
        <v>200393</v>
      </c>
      <c r="D29" s="78">
        <v>0</v>
      </c>
      <c r="E29" s="80">
        <f t="shared" si="0"/>
        <v>0</v>
      </c>
      <c r="F29" s="77"/>
    </row>
    <row r="30" spans="1:6" ht="12.75" customHeight="1" x14ac:dyDescent="0.25">
      <c r="A30" s="76" t="s">
        <v>159</v>
      </c>
      <c r="B30" s="77"/>
      <c r="C30" s="78">
        <v>786778</v>
      </c>
      <c r="D30" s="78">
        <v>134134</v>
      </c>
      <c r="E30" s="80">
        <f t="shared" si="0"/>
        <v>0.17048519404457166</v>
      </c>
      <c r="F30" s="77"/>
    </row>
    <row r="31" spans="1:6" ht="12.75" customHeight="1" x14ac:dyDescent="0.25">
      <c r="A31" s="76" t="s">
        <v>160</v>
      </c>
      <c r="B31" s="77"/>
      <c r="C31" s="78">
        <v>897577</v>
      </c>
      <c r="D31" s="78">
        <v>39603.858597285071</v>
      </c>
      <c r="E31" s="80">
        <f t="shared" si="0"/>
        <v>4.4123076457267811E-2</v>
      </c>
      <c r="F31" s="77"/>
    </row>
    <row r="32" spans="1:6" ht="12.75" customHeight="1" x14ac:dyDescent="0.25">
      <c r="A32" s="76" t="s">
        <v>161</v>
      </c>
      <c r="B32" s="77"/>
      <c r="C32" s="78">
        <v>611218</v>
      </c>
      <c r="D32" s="78">
        <v>50090</v>
      </c>
      <c r="E32" s="80">
        <f t="shared" si="0"/>
        <v>8.1951120549460257E-2</v>
      </c>
      <c r="F32" s="77"/>
    </row>
    <row r="33" spans="1:6" ht="12.75" customHeight="1" x14ac:dyDescent="0.25">
      <c r="A33" s="76" t="s">
        <v>162</v>
      </c>
      <c r="B33" s="77"/>
      <c r="C33" s="78">
        <v>1353053</v>
      </c>
      <c r="D33" s="78">
        <v>334859.14388888888</v>
      </c>
      <c r="E33" s="80">
        <f t="shared" si="0"/>
        <v>0.24748412951221341</v>
      </c>
      <c r="F33" s="77"/>
    </row>
    <row r="34" spans="1:6" ht="12.75" customHeight="1" x14ac:dyDescent="0.25">
      <c r="A34" s="76" t="s">
        <v>163</v>
      </c>
      <c r="B34" s="77"/>
      <c r="C34" s="78">
        <v>475600</v>
      </c>
      <c r="D34" s="78">
        <v>48877.5</v>
      </c>
      <c r="E34" s="80">
        <f t="shared" si="0"/>
        <v>0.10277018502943649</v>
      </c>
      <c r="F34" s="77"/>
    </row>
    <row r="35" spans="1:6" ht="12.75" customHeight="1" x14ac:dyDescent="0.25">
      <c r="A35" s="81"/>
      <c r="B35" s="82"/>
      <c r="C35" s="83"/>
      <c r="D35" s="83"/>
      <c r="E35" s="84"/>
      <c r="F35" s="8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4"/>
  <sheetViews>
    <sheetView workbookViewId="0">
      <selection activeCell="D4" sqref="D4"/>
    </sheetView>
  </sheetViews>
  <sheetFormatPr defaultColWidth="15.109375" defaultRowHeight="15" customHeight="1" x14ac:dyDescent="0.25"/>
  <cols>
    <col min="1" max="1" width="9.33203125" customWidth="1"/>
    <col min="2" max="2" width="5.44140625" customWidth="1"/>
    <col min="3" max="3" width="11.33203125" customWidth="1"/>
    <col min="4" max="4" width="123.109375" customWidth="1"/>
  </cols>
  <sheetData>
    <row r="1" spans="1:4" ht="12" customHeight="1" x14ac:dyDescent="0.25">
      <c r="A1" s="85" t="s">
        <v>164</v>
      </c>
      <c r="B1" s="85" t="s">
        <v>134</v>
      </c>
      <c r="C1" s="85" t="s">
        <v>165</v>
      </c>
      <c r="D1" s="85" t="s">
        <v>166</v>
      </c>
    </row>
    <row r="2" spans="1:4" ht="15.75" customHeight="1" x14ac:dyDescent="0.25">
      <c r="A2" s="86">
        <v>44351</v>
      </c>
      <c r="B2" s="87" t="s">
        <v>167</v>
      </c>
      <c r="C2" s="88"/>
      <c r="D2" s="87" t="s">
        <v>168</v>
      </c>
    </row>
    <row r="3" spans="1:4" ht="15.75" customHeight="1" x14ac:dyDescent="0.25">
      <c r="A3" s="86">
        <v>46155</v>
      </c>
      <c r="B3" s="87" t="s">
        <v>169</v>
      </c>
      <c r="C3" s="88"/>
      <c r="D3" s="87" t="s">
        <v>170</v>
      </c>
    </row>
    <row r="4" spans="1:4" ht="15.75" customHeight="1" x14ac:dyDescent="0.25">
      <c r="A4" s="86"/>
      <c r="B4" s="87"/>
      <c r="C4" s="27"/>
      <c r="D4" s="87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60f3b8-f236-4830-aecc-da0a7fc54679}" enabled="1" method="Standard" siteId="{76f33c20-5979-4408-adf7-8b3c4be95e5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ERT_ATFM_YY</vt:lpstr>
      <vt:lpstr>ERT_ATFM_MM</vt:lpstr>
      <vt:lpstr>ERT_ATFM_FAB</vt:lpstr>
      <vt:lpstr>ERT_ATFM_LOC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THOLOME Muriel</dc:creator>
  <cp:lastModifiedBy>HEGENDORFER Holger</cp:lastModifiedBy>
  <dcterms:created xsi:type="dcterms:W3CDTF">2026-05-13T11:19:22Z</dcterms:created>
  <dcterms:modified xsi:type="dcterms:W3CDTF">2026-05-13T19:47:43Z</dcterms:modified>
</cp:coreProperties>
</file>